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.sharepoint.com/sites/OSBMBudgetDevelopment/Shared Documents/2024 Short Session Budget Development/Budget Instructions/Guides and Job Aids/"/>
    </mc:Choice>
  </mc:AlternateContent>
  <xr:revisionPtr revIDLastSave="0" documentId="8_{566677E4-02B2-4683-8A79-ABA82A5D05F8}" xr6:coauthVersionLast="47" xr6:coauthVersionMax="47" xr10:uidLastSave="{00000000-0000-0000-0000-000000000000}"/>
  <bookViews>
    <workbookView xWindow="-110" yWindow="-110" windowWidth="22780" windowHeight="14540" firstSheet="3" activeTab="3" xr2:uid="{A44280A3-3DBE-4991-8AD8-06CFCFC0DF72}"/>
  </bookViews>
  <sheets>
    <sheet name="Instructions" sheetId="5" r:id="rId1"/>
    <sheet name="Worksheet-II-EZ" sheetId="2" r:id="rId2"/>
    <sheet name="Worksheet-II-Increase" sheetId="1" r:id="rId3"/>
    <sheet name="Worksheet-II-Decrease" sheetId="4" r:id="rId4"/>
  </sheets>
  <definedNames>
    <definedName name="DR_LAST_REFRESH_ALL">25568.7916666667</definedName>
    <definedName name="_xlnm.Print_Area" localSheetId="2">'Worksheet-II-Increase'!$A:$AH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4" i="1" l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C74" i="1"/>
  <c r="B74" i="1"/>
  <c r="B85" i="4"/>
  <c r="B84" i="4"/>
  <c r="B82" i="4"/>
  <c r="B78" i="2"/>
  <c r="B79" i="2"/>
  <c r="C72" i="1"/>
  <c r="C78" i="2"/>
  <c r="C71" i="1"/>
  <c r="C77" i="2"/>
  <c r="C70" i="1"/>
  <c r="C76" i="2"/>
  <c r="C75" i="2"/>
  <c r="C69" i="1"/>
  <c r="C74" i="2"/>
  <c r="D74" i="2"/>
  <c r="C79" i="2"/>
  <c r="C80" i="2" s="1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C57" i="2"/>
  <c r="C56" i="2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C52" i="1"/>
  <c r="C51" i="1"/>
  <c r="C59" i="4"/>
  <c r="AF59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C60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G59" i="4"/>
  <c r="B59" i="4"/>
  <c r="B60" i="4"/>
  <c r="B58" i="4"/>
  <c r="B81" i="4" s="1"/>
  <c r="D84" i="4"/>
  <c r="E84" i="4"/>
  <c r="F84" i="4"/>
  <c r="G84" i="4"/>
  <c r="H84" i="4"/>
  <c r="I84" i="4"/>
  <c r="I85" i="4" s="1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AC84" i="4"/>
  <c r="AD84" i="4"/>
  <c r="AE84" i="4"/>
  <c r="AF84" i="4"/>
  <c r="AG84" i="4"/>
  <c r="D85" i="4"/>
  <c r="E85" i="4"/>
  <c r="F85" i="4"/>
  <c r="G85" i="4"/>
  <c r="H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AC85" i="4"/>
  <c r="AD85" i="4"/>
  <c r="AE85" i="4"/>
  <c r="AF85" i="4"/>
  <c r="AG85" i="4"/>
  <c r="C85" i="4"/>
  <c r="D79" i="2"/>
  <c r="E79" i="2"/>
  <c r="F79" i="2"/>
  <c r="G79" i="2"/>
  <c r="H79" i="2"/>
  <c r="I79" i="2"/>
  <c r="J79" i="2"/>
  <c r="K79" i="2"/>
  <c r="L79" i="2"/>
  <c r="M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C84" i="4"/>
  <c r="B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AC80" i="4"/>
  <c r="AD80" i="4"/>
  <c r="AE80" i="4"/>
  <c r="AF80" i="4"/>
  <c r="AG80" i="4"/>
  <c r="C80" i="4"/>
  <c r="B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B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B76" i="2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B71" i="1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AC82" i="4"/>
  <c r="AD82" i="4"/>
  <c r="AE82" i="4"/>
  <c r="AF82" i="4"/>
  <c r="AG82" i="4"/>
  <c r="C82" i="4"/>
  <c r="B56" i="2"/>
  <c r="B51" i="1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AC83" i="4"/>
  <c r="AD83" i="4"/>
  <c r="AE83" i="4"/>
  <c r="AF83" i="4"/>
  <c r="AG83" i="4"/>
  <c r="C83" i="4"/>
  <c r="B83" i="4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B72" i="1"/>
  <c r="D75" i="2"/>
  <c r="E75" i="2"/>
  <c r="F75" i="2"/>
  <c r="B75" i="2"/>
  <c r="D70" i="1"/>
  <c r="E70" i="1"/>
  <c r="F70" i="1"/>
  <c r="B70" i="1"/>
  <c r="AG60" i="4" l="1"/>
  <c r="B52" i="1"/>
  <c r="B5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D78" i="2"/>
  <c r="E78" i="2"/>
  <c r="F78" i="2"/>
  <c r="G78" i="2"/>
  <c r="H78" i="2"/>
  <c r="I78" i="2"/>
  <c r="J78" i="2"/>
  <c r="K78" i="2"/>
  <c r="L78" i="2"/>
  <c r="M78" i="2"/>
  <c r="N78" i="2"/>
  <c r="N79" i="2" s="1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B77" i="2"/>
  <c r="D55" i="2"/>
  <c r="E55" i="2"/>
  <c r="F55" i="2"/>
  <c r="G55" i="2"/>
  <c r="G75" i="2" s="1"/>
  <c r="H55" i="2"/>
  <c r="H75" i="2" s="1"/>
  <c r="I55" i="2"/>
  <c r="I75" i="2" s="1"/>
  <c r="J55" i="2"/>
  <c r="J75" i="2" s="1"/>
  <c r="K55" i="2"/>
  <c r="K75" i="2" s="1"/>
  <c r="L55" i="2"/>
  <c r="L75" i="2" s="1"/>
  <c r="M55" i="2"/>
  <c r="M75" i="2" s="1"/>
  <c r="N55" i="2"/>
  <c r="N75" i="2" s="1"/>
  <c r="O55" i="2"/>
  <c r="O75" i="2" s="1"/>
  <c r="P55" i="2"/>
  <c r="P75" i="2" s="1"/>
  <c r="Q55" i="2"/>
  <c r="Q75" i="2" s="1"/>
  <c r="R55" i="2"/>
  <c r="R75" i="2" s="1"/>
  <c r="S55" i="2"/>
  <c r="S75" i="2" s="1"/>
  <c r="T55" i="2"/>
  <c r="T75" i="2" s="1"/>
  <c r="U55" i="2"/>
  <c r="U75" i="2" s="1"/>
  <c r="V55" i="2"/>
  <c r="V75" i="2" s="1"/>
  <c r="W55" i="2"/>
  <c r="W75" i="2" s="1"/>
  <c r="X55" i="2"/>
  <c r="X75" i="2" s="1"/>
  <c r="Y55" i="2"/>
  <c r="Y75" i="2" s="1"/>
  <c r="Z55" i="2"/>
  <c r="Z75" i="2" s="1"/>
  <c r="AA55" i="2"/>
  <c r="AA75" i="2" s="1"/>
  <c r="AB55" i="2"/>
  <c r="AB75" i="2" s="1"/>
  <c r="AC55" i="2"/>
  <c r="AC75" i="2" s="1"/>
  <c r="AD55" i="2"/>
  <c r="AD75" i="2" s="1"/>
  <c r="AE55" i="2"/>
  <c r="AE75" i="2" s="1"/>
  <c r="AF55" i="2"/>
  <c r="AF75" i="2" s="1"/>
  <c r="AG55" i="2"/>
  <c r="AG75" i="2" s="1"/>
  <c r="C55" i="2"/>
  <c r="B55" i="2"/>
  <c r="C73" i="1" l="1"/>
  <c r="B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E73" i="1"/>
  <c r="D73" i="1"/>
  <c r="B75" i="1" l="1"/>
  <c r="D50" i="1"/>
  <c r="D75" i="1" s="1"/>
  <c r="E50" i="1"/>
  <c r="F50" i="1"/>
  <c r="G50" i="1"/>
  <c r="G70" i="1" s="1"/>
  <c r="H50" i="1"/>
  <c r="H70" i="1" s="1"/>
  <c r="I50" i="1"/>
  <c r="I70" i="1" s="1"/>
  <c r="J50" i="1"/>
  <c r="J70" i="1" s="1"/>
  <c r="K50" i="1"/>
  <c r="K70" i="1" s="1"/>
  <c r="L50" i="1"/>
  <c r="L70" i="1" s="1"/>
  <c r="M50" i="1"/>
  <c r="M70" i="1" s="1"/>
  <c r="N50" i="1"/>
  <c r="N70" i="1" s="1"/>
  <c r="O50" i="1"/>
  <c r="O70" i="1" s="1"/>
  <c r="P50" i="1"/>
  <c r="P70" i="1" s="1"/>
  <c r="Q50" i="1"/>
  <c r="Q70" i="1" s="1"/>
  <c r="R50" i="1"/>
  <c r="R70" i="1" s="1"/>
  <c r="S50" i="1"/>
  <c r="S70" i="1" s="1"/>
  <c r="T50" i="1"/>
  <c r="T70" i="1" s="1"/>
  <c r="U50" i="1"/>
  <c r="U70" i="1" s="1"/>
  <c r="V50" i="1"/>
  <c r="V70" i="1" s="1"/>
  <c r="W50" i="1"/>
  <c r="W70" i="1" s="1"/>
  <c r="X50" i="1"/>
  <c r="X70" i="1" s="1"/>
  <c r="Y50" i="1"/>
  <c r="Y70" i="1" s="1"/>
  <c r="Z50" i="1"/>
  <c r="Z70" i="1" s="1"/>
  <c r="AA50" i="1"/>
  <c r="AA70" i="1" s="1"/>
  <c r="AB50" i="1"/>
  <c r="AB70" i="1" s="1"/>
  <c r="AC50" i="1"/>
  <c r="AC70" i="1" s="1"/>
  <c r="AD50" i="1"/>
  <c r="AD70" i="1" s="1"/>
  <c r="AE50" i="1"/>
  <c r="AE70" i="1" s="1"/>
  <c r="AF50" i="1"/>
  <c r="AF70" i="1" s="1"/>
  <c r="AG50" i="1"/>
  <c r="AG70" i="1" s="1"/>
  <c r="C50" i="1"/>
  <c r="B50" i="1"/>
  <c r="C75" i="1" l="1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H101" i="4"/>
  <c r="G101" i="4"/>
  <c r="F101" i="4"/>
  <c r="E101" i="4"/>
  <c r="D101" i="4"/>
  <c r="C101" i="4"/>
  <c r="AH96" i="4"/>
  <c r="H95" i="2"/>
  <c r="G95" i="2"/>
  <c r="F95" i="2"/>
  <c r="E95" i="2"/>
  <c r="D95" i="2"/>
  <c r="C95" i="2"/>
  <c r="AH90" i="2"/>
  <c r="B80" i="2" l="1"/>
  <c r="AH82" i="4"/>
  <c r="E103" i="4" s="1"/>
  <c r="AH83" i="4"/>
  <c r="F103" i="4" s="1"/>
  <c r="AH84" i="4"/>
  <c r="G103" i="4" s="1"/>
  <c r="N80" i="2"/>
  <c r="V80" i="2"/>
  <c r="AD80" i="2"/>
  <c r="F80" i="2"/>
  <c r="H80" i="2"/>
  <c r="P80" i="2"/>
  <c r="X80" i="2"/>
  <c r="AF80" i="2"/>
  <c r="AH79" i="2"/>
  <c r="H97" i="2" s="1"/>
  <c r="AH77" i="2"/>
  <c r="F97" i="2" s="1"/>
  <c r="AH76" i="2"/>
  <c r="E97" i="2" s="1"/>
  <c r="O80" i="2"/>
  <c r="W80" i="2"/>
  <c r="AE80" i="2"/>
  <c r="AH78" i="2"/>
  <c r="G97" i="2" s="1"/>
  <c r="U80" i="2"/>
  <c r="I80" i="2"/>
  <c r="Q80" i="2"/>
  <c r="Y80" i="2"/>
  <c r="AG80" i="2"/>
  <c r="M80" i="2"/>
  <c r="J80" i="2"/>
  <c r="R80" i="2"/>
  <c r="Z80" i="2"/>
  <c r="AH75" i="2"/>
  <c r="D97" i="2" s="1"/>
  <c r="K80" i="2"/>
  <c r="S80" i="2"/>
  <c r="AA80" i="2"/>
  <c r="E80" i="2"/>
  <c r="AC80" i="2"/>
  <c r="D80" i="2"/>
  <c r="L80" i="2"/>
  <c r="T80" i="2"/>
  <c r="AB80" i="2"/>
  <c r="AH74" i="2"/>
  <c r="C97" i="2" s="1"/>
  <c r="G80" i="2"/>
  <c r="H90" i="1"/>
  <c r="G90" i="1"/>
  <c r="F90" i="1"/>
  <c r="E90" i="1"/>
  <c r="D90" i="1"/>
  <c r="C90" i="1"/>
  <c r="I97" i="2" l="1"/>
  <c r="AH80" i="2"/>
  <c r="AH85" i="1" l="1"/>
  <c r="O75" i="1" l="1"/>
  <c r="AG75" i="1"/>
  <c r="Q75" i="1"/>
  <c r="Y75" i="1"/>
  <c r="R75" i="1"/>
  <c r="Z75" i="1"/>
  <c r="W75" i="1"/>
  <c r="AE75" i="1"/>
  <c r="M75" i="1"/>
  <c r="P75" i="1"/>
  <c r="X75" i="1"/>
  <c r="AF75" i="1"/>
  <c r="AC75" i="1"/>
  <c r="U75" i="1"/>
  <c r="K75" i="1"/>
  <c r="S75" i="1"/>
  <c r="AA75" i="1"/>
  <c r="L75" i="1"/>
  <c r="T75" i="1"/>
  <c r="AB75" i="1"/>
  <c r="N75" i="1"/>
  <c r="V75" i="1"/>
  <c r="AD75" i="1"/>
  <c r="F75" i="1"/>
  <c r="AH71" i="1"/>
  <c r="E92" i="1" s="1"/>
  <c r="I75" i="1"/>
  <c r="H75" i="1"/>
  <c r="AH72" i="1"/>
  <c r="F92" i="1" s="1"/>
  <c r="G75" i="1"/>
  <c r="E75" i="1"/>
  <c r="J75" i="1"/>
  <c r="AH70" i="1" l="1"/>
  <c r="D92" i="1" s="1"/>
  <c r="AH73" i="1" l="1"/>
  <c r="G92" i="1" s="1"/>
  <c r="H92" i="1"/>
  <c r="AH75" i="1"/>
  <c r="AH69" i="1"/>
  <c r="C92" i="1" s="1"/>
  <c r="I92" i="1" l="1"/>
  <c r="V81" i="4" l="1"/>
  <c r="V86" i="4" s="1"/>
  <c r="U81" i="4"/>
  <c r="U86" i="4" s="1"/>
  <c r="Z81" i="4"/>
  <c r="Z86" i="4" s="1"/>
  <c r="I81" i="4"/>
  <c r="I86" i="4" s="1"/>
  <c r="AB81" i="4"/>
  <c r="AB86" i="4" s="1"/>
  <c r="O81" i="4"/>
  <c r="O86" i="4" s="1"/>
  <c r="M81" i="4"/>
  <c r="M86" i="4" s="1"/>
  <c r="T81" i="4"/>
  <c r="T86" i="4" s="1"/>
  <c r="AG81" i="4"/>
  <c r="AG86" i="4" s="1"/>
  <c r="S81" i="4"/>
  <c r="S86" i="4" s="1"/>
  <c r="N81" i="4"/>
  <c r="N86" i="4" s="1"/>
  <c r="G81" i="4"/>
  <c r="G86" i="4" s="1"/>
  <c r="C81" i="4"/>
  <c r="Y81" i="4"/>
  <c r="Y86" i="4" s="1"/>
  <c r="F81" i="4"/>
  <c r="F86" i="4" s="1"/>
  <c r="Q81" i="4"/>
  <c r="Q86" i="4" s="1"/>
  <c r="AA81" i="4"/>
  <c r="AA86" i="4" s="1"/>
  <c r="D81" i="4"/>
  <c r="AE81" i="4"/>
  <c r="AE86" i="4" s="1"/>
  <c r="R81" i="4"/>
  <c r="R86" i="4" s="1"/>
  <c r="E81" i="4"/>
  <c r="E86" i="4" s="1"/>
  <c r="W81" i="4"/>
  <c r="W86" i="4" s="1"/>
  <c r="J81" i="4"/>
  <c r="J86" i="4" s="1"/>
  <c r="K81" i="4"/>
  <c r="K86" i="4" s="1"/>
  <c r="AD81" i="4"/>
  <c r="AD86" i="4" s="1"/>
  <c r="AF81" i="4"/>
  <c r="AF86" i="4" s="1"/>
  <c r="L81" i="4"/>
  <c r="L86" i="4" s="1"/>
  <c r="P81" i="4"/>
  <c r="P86" i="4" s="1"/>
  <c r="X81" i="4"/>
  <c r="X86" i="4" s="1"/>
  <c r="AC81" i="4"/>
  <c r="AC86" i="4" s="1"/>
  <c r="H81" i="4"/>
  <c r="H86" i="4" s="1"/>
  <c r="B86" i="4"/>
  <c r="C86" i="4" l="1"/>
  <c r="AH80" i="4"/>
  <c r="C103" i="4" s="1"/>
  <c r="D86" i="4"/>
  <c r="AH86" i="4" s="1"/>
  <c r="AH81" i="4"/>
  <c r="D103" i="4" s="1"/>
  <c r="AH85" i="4" l="1"/>
  <c r="H103" i="4" s="1"/>
  <c r="I103" i="4" s="1"/>
</calcChain>
</file>

<file path=xl/sharedStrings.xml><?xml version="1.0" encoding="utf-8"?>
<sst xmlns="http://schemas.openxmlformats.org/spreadsheetml/2006/main" count="447" uniqueCount="121">
  <si>
    <t>Please use the tabs in this spreadsheet to compile information to fill out budget request forms.</t>
  </si>
  <si>
    <t>Cells shaded in yellow are for responses. Please enter details in yellow cells.</t>
  </si>
  <si>
    <t>Cells shaded in gray are formula driven. Please do not type in gray cells.</t>
  </si>
  <si>
    <t>Please note: agencies should answer narrative questions for the WS-II Increase forms using the Justification Documentation Form, available on OSBM's website.</t>
  </si>
  <si>
    <t>OSBM Website: Job Aids</t>
  </si>
  <si>
    <t>Selection Screen</t>
  </si>
  <si>
    <t>Worksheet Type</t>
  </si>
  <si>
    <t>Increase EZ</t>
  </si>
  <si>
    <t>Request Type</t>
  </si>
  <si>
    <t>Select one</t>
  </si>
  <si>
    <t>Basic Information Tab</t>
  </si>
  <si>
    <t>Title of Request</t>
  </si>
  <si>
    <t>Recurrence</t>
  </si>
  <si>
    <t>Type Recurring or Nonrecurring</t>
  </si>
  <si>
    <t>Division</t>
  </si>
  <si>
    <r>
      <t>Does this expansion request relate to a capital project?</t>
    </r>
    <r>
      <rPr>
        <sz val="11"/>
        <color theme="1"/>
        <rFont val="Calibri"/>
        <family val="2"/>
        <scheme val="minor"/>
      </rPr>
      <t xml:space="preserve"> If yes, give the Capital Project Title, Budget Code, and Item Number.</t>
    </r>
  </si>
  <si>
    <r>
      <t xml:space="preserve">Does this request require additional space? </t>
    </r>
    <r>
      <rPr>
        <sz val="11"/>
        <color theme="1"/>
        <rFont val="Calibri"/>
        <family val="2"/>
        <scheme val="minor"/>
      </rPr>
      <t>If so, identify the square footage and estimated cost.</t>
    </r>
  </si>
  <si>
    <r>
      <rPr>
        <b/>
        <sz val="11"/>
        <color theme="1"/>
        <rFont val="Calibri"/>
        <family val="2"/>
        <scheme val="minor"/>
      </rPr>
      <t>Does this request include an IT component?</t>
    </r>
    <r>
      <rPr>
        <sz val="11"/>
        <color theme="1"/>
        <rFont val="Calibri"/>
        <family val="2"/>
        <scheme val="minor"/>
      </rPr>
      <t xml:space="preserve"> If yes, has the project been entered in the DIT PPM tool? Attached PDF of PPM tool entry for the project.</t>
    </r>
  </si>
  <si>
    <r>
      <t xml:space="preserve">Does this request affect another state agency or a local government? </t>
    </r>
    <r>
      <rPr>
        <sz val="11"/>
        <color theme="1"/>
        <rFont val="Calibri"/>
        <family val="2"/>
        <scheme val="minor"/>
      </rPr>
      <t>If yes, please list.</t>
    </r>
  </si>
  <si>
    <r>
      <t xml:space="preserve">Does this request require a special provision? </t>
    </r>
    <r>
      <rPr>
        <sz val="11"/>
        <color theme="1"/>
        <rFont val="Calibri"/>
        <family val="2"/>
        <scheme val="minor"/>
      </rPr>
      <t>If yes, describe the provision. What changes are needed? Include Statutory and Session Law references.</t>
    </r>
  </si>
  <si>
    <t>Does this request tie to your strategic plan?</t>
  </si>
  <si>
    <t>Which specific goal and objective?</t>
  </si>
  <si>
    <t>Narrative Tab</t>
  </si>
  <si>
    <t>Address the relevant questions in the following prompts, disregarding questions that are not applicable to this particular expansion request and entering “NA” in any field where no prompts are relevant.</t>
  </si>
  <si>
    <t xml:space="preserve">For further guidance, refer to </t>
  </si>
  <si>
    <t>https://www.osbm.nc.gov/budget/budget-instructions/job-aids#change-budget-job-aids</t>
  </si>
  <si>
    <r>
      <rPr>
        <b/>
        <sz val="11"/>
        <color theme="1"/>
        <rFont val="Calibri"/>
        <family val="2"/>
        <scheme val="minor"/>
      </rPr>
      <t>What problem or need is being addressed?</t>
    </r>
    <r>
      <rPr>
        <sz val="11"/>
        <color theme="1"/>
        <rFont val="Calibri"/>
        <family val="2"/>
        <scheme val="minor"/>
      </rPr>
      <t xml:space="preserve">
. Why is this a problem? When and how did this become a problem?
. How is the issue affecting workload or service delivery?
. Why is this expansion request necessary? What could result if the problem is not addressed?</t>
    </r>
  </si>
  <si>
    <r>
      <rPr>
        <b/>
        <sz val="11"/>
        <color theme="1"/>
        <rFont val="Calibri"/>
        <family val="2"/>
        <scheme val="minor"/>
      </rPr>
      <t>Describe your request, including the specific activities, functions, and services provided and a timeline for expenditures and positions (if any).</t>
    </r>
    <r>
      <rPr>
        <sz val="11"/>
        <color theme="1"/>
        <rFont val="Calibri"/>
        <family val="2"/>
        <scheme val="minor"/>
      </rPr>
      <t xml:space="preserve">
. For pilot programs, how will pilot sites be selected?
. For existing program expansions, describe the current state of the program, including current budget and staffing information.
. If equipment or vehicles are requested, describe the need.  Do more cost-effective alternatives, such as rental vehicles exist?  If so, why are they inadequate? Attach any necessary supporting documentation.
                                                                                                   </t>
    </r>
  </si>
  <si>
    <t>Position Section</t>
  </si>
  <si>
    <t>Example</t>
  </si>
  <si>
    <t>Position 1</t>
  </si>
  <si>
    <t>Position 2</t>
  </si>
  <si>
    <t>Position 3</t>
  </si>
  <si>
    <t>Position 4</t>
  </si>
  <si>
    <t>Position 5</t>
  </si>
  <si>
    <t>Position 6</t>
  </si>
  <si>
    <t>Position 7</t>
  </si>
  <si>
    <t>Position 8</t>
  </si>
  <si>
    <t>Position 9</t>
  </si>
  <si>
    <t>Position 10</t>
  </si>
  <si>
    <t>Position 11</t>
  </si>
  <si>
    <t>Position 12</t>
  </si>
  <si>
    <t>Position 13</t>
  </si>
  <si>
    <t>Position 14</t>
  </si>
  <si>
    <t>Position 15</t>
  </si>
  <si>
    <t>Position 16</t>
  </si>
  <si>
    <t>Position 17</t>
  </si>
  <si>
    <t>Position 18</t>
  </si>
  <si>
    <t>Position 19</t>
  </si>
  <si>
    <t>Position 20</t>
  </si>
  <si>
    <t>Position 21</t>
  </si>
  <si>
    <t>Position 22</t>
  </si>
  <si>
    <t>Position 23</t>
  </si>
  <si>
    <t>Position 24</t>
  </si>
  <si>
    <t>Position 25</t>
  </si>
  <si>
    <t>Position 26</t>
  </si>
  <si>
    <t>Position 27</t>
  </si>
  <si>
    <t>Position 28</t>
  </si>
  <si>
    <t>Position 29</t>
  </si>
  <si>
    <t>Position 30</t>
  </si>
  <si>
    <t>Budget Fund</t>
  </si>
  <si>
    <t>Account Group</t>
  </si>
  <si>
    <t>Account Group Description</t>
  </si>
  <si>
    <t>Personal Services</t>
  </si>
  <si>
    <t>*Position Grade</t>
  </si>
  <si>
    <t>GN11</t>
  </si>
  <si>
    <t>*Position Classification</t>
  </si>
  <si>
    <t>Accountant 1</t>
  </si>
  <si>
    <t>Effective Date of Position</t>
  </si>
  <si>
    <t>FTE Year 2 (FY 2024-25)</t>
  </si>
  <si>
    <t>*Annual Salary (*Use the Midpoint for the Classification Grade)</t>
  </si>
  <si>
    <r>
      <rPr>
        <b/>
        <u/>
        <sz val="10"/>
        <color theme="1"/>
        <rFont val="Calibri"/>
        <family val="2"/>
        <scheme val="minor"/>
      </rPr>
      <t>Select</t>
    </r>
    <r>
      <rPr>
        <b/>
        <sz val="10"/>
        <color theme="1"/>
        <rFont val="Calibri"/>
        <family val="2"/>
        <scheme val="minor"/>
      </rPr>
      <t xml:space="preserve"> retirement system</t>
    </r>
  </si>
  <si>
    <t>TSERS</t>
  </si>
  <si>
    <t>Social Security Amount</t>
  </si>
  <si>
    <t>Retirement Contribution Amount</t>
  </si>
  <si>
    <t>Medical Insurance Amount</t>
  </si>
  <si>
    <t>FY 2024-25 Benefit Rates</t>
  </si>
  <si>
    <t>Social Security = 7.65%</t>
  </si>
  <si>
    <t>Retirement TSER (Teachers and State Employees Retirement)</t>
  </si>
  <si>
    <t>Retirement LEO</t>
  </si>
  <si>
    <t>LEO</t>
  </si>
  <si>
    <t>Consolidated Judicial</t>
  </si>
  <si>
    <t>CJRS</t>
  </si>
  <si>
    <t>Legislative</t>
  </si>
  <si>
    <t>LRS</t>
  </si>
  <si>
    <t>Optional Retirement (UNC)</t>
  </si>
  <si>
    <t>ORP</t>
  </si>
  <si>
    <t>Medical Insurance</t>
  </si>
  <si>
    <t xml:space="preserve">Classifications, Grades, and Salary Ranges: </t>
  </si>
  <si>
    <t>https://oshr.nc.gov/state-employee-resources/classification-compensation/classification/class-specs/class-specifications-n</t>
  </si>
  <si>
    <r>
      <rPr>
        <b/>
        <sz val="11"/>
        <color theme="1"/>
        <rFont val="Calibri"/>
        <family val="2"/>
        <scheme val="minor"/>
      </rPr>
      <t>*Note</t>
    </r>
    <r>
      <rPr>
        <sz val="11"/>
        <color theme="1"/>
        <rFont val="Calibri"/>
        <family val="2"/>
        <scheme val="minor"/>
      </rPr>
      <t xml:space="preserve"> - Use OSHR's Class Specifications Link for Position Classifications. Salaries for positions should be at the mid-point of the grade.</t>
    </r>
  </si>
  <si>
    <t>Note - Total of all Positions in Column AH.</t>
  </si>
  <si>
    <t>Totals</t>
  </si>
  <si>
    <t>Budgeted Salary 51210000</t>
  </si>
  <si>
    <t>SS 51510000</t>
  </si>
  <si>
    <t>Retirement 51520000</t>
  </si>
  <si>
    <t>Med Ins 51560000</t>
  </si>
  <si>
    <t>LEO Budgeted Salary 51230000</t>
  </si>
  <si>
    <t>LEO Retirement 51530000</t>
  </si>
  <si>
    <t>Budget Detail</t>
  </si>
  <si>
    <r>
      <t xml:space="preserve">Identify the following accounting information for expansion requests </t>
    </r>
    <r>
      <rPr>
        <b/>
        <u/>
        <sz val="11"/>
        <color theme="1"/>
        <rFont val="Calibri"/>
        <family val="2"/>
        <scheme val="minor"/>
      </rPr>
      <t>other than for positions</t>
    </r>
    <r>
      <rPr>
        <b/>
        <sz val="11"/>
        <color theme="1"/>
        <rFont val="Calibri"/>
        <family val="2"/>
        <scheme val="minor"/>
      </rPr>
      <t>.</t>
    </r>
  </si>
  <si>
    <t>Total</t>
  </si>
  <si>
    <t>57XXXXXX</t>
  </si>
  <si>
    <t>Purchased Services</t>
  </si>
  <si>
    <t>Year 1 Amount</t>
  </si>
  <si>
    <t xml:space="preserve"> Amount</t>
  </si>
  <si>
    <t>Budget Detail for Salaries and Benefits</t>
  </si>
  <si>
    <t>Personal Services Total</t>
  </si>
  <si>
    <t>Account</t>
  </si>
  <si>
    <t>Account Description</t>
  </si>
  <si>
    <t>Budgeted Salary</t>
  </si>
  <si>
    <t>(What will appear on WS-II)</t>
  </si>
  <si>
    <t>Increase</t>
  </si>
  <si>
    <t xml:space="preserve">Instead of completing the Narrative Tab in IBIS, agencies should complete the Justification Documentation Narrative linked from the Job Aids section of OSBM's website: </t>
  </si>
  <si>
    <t>https://www.osbm.nc.gov/budget/budget-instructions/job-aids#Tab-ChangeBudgetAids-427</t>
  </si>
  <si>
    <t>FY 2024-25 Benefit Rates (For Calculations in Budget Detail section)</t>
  </si>
  <si>
    <t>Decrease</t>
  </si>
  <si>
    <t>Select One</t>
  </si>
  <si>
    <r>
      <rPr>
        <b/>
        <sz val="11"/>
        <color theme="1"/>
        <rFont val="Calibri"/>
        <family val="2"/>
        <scheme val="minor"/>
      </rPr>
      <t>Summary of proposed reduction</t>
    </r>
    <r>
      <rPr>
        <sz val="11"/>
        <color theme="1"/>
        <rFont val="Calibri"/>
        <family val="2"/>
        <scheme val="minor"/>
      </rPr>
      <t xml:space="preserve">
. What specific activities, functions, or programs will the agency reduce, eliminate, or shift to receipt-supported?
. How were these activities identified for reduction, elimination, or a shift in funding source? Is this reduction in accordance with the priorities in your agency's strategic plan?
. Does this request require statutory changes or special provisions? If yes, provide an explanation of what statutory changes or special provision components may be needed.</t>
    </r>
  </si>
  <si>
    <r>
      <rPr>
        <b/>
        <sz val="11"/>
        <color theme="1"/>
        <rFont val="Calibri"/>
        <family val="2"/>
        <scheme val="minor"/>
      </rPr>
      <t>If the activity has been identified for reduction based on program outcomes or inefficiencies, describe any past efforts to increase the efficiency or effectiveness of the activities or program.</t>
    </r>
    <r>
      <rPr>
        <sz val="11"/>
        <color theme="1"/>
        <rFont val="Calibri"/>
        <family val="2"/>
        <scheme val="minor"/>
      </rPr>
      <t xml:space="preserve">
. Have there been prior attempts to improve or eliminate the program? If so, please describe.
. Are there existing programs within the department or in another state agency that could be redeployed or leveraged as partners to achieve those outcomes?
. If equipment or vehicles are requested, describe the need.  Do more cost-effective alternatives, such as rental vehicles exist?  If so, why are they inadequate? Attach any necessary supporting documentation.
                                                                                                   </t>
    </r>
  </si>
  <si>
    <r>
      <rPr>
        <b/>
        <sz val="11"/>
        <color theme="1"/>
        <rFont val="Calibri"/>
        <family val="2"/>
        <scheme val="minor"/>
      </rPr>
      <t>How will the request affect outcomes for the public, the quality of government services, or government efficiency?</t>
    </r>
    <r>
      <rPr>
        <sz val="11"/>
        <color theme="1"/>
        <rFont val="Calibri"/>
        <family val="2"/>
        <scheme val="minor"/>
      </rPr>
      <t xml:space="preserve">
. What are the anticipated outcomes of the proposed reduction?
. Who will be affected by this reduction?
. Does this request result in increased costs to individuals, other state agencies, or units of local government?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</si>
</sst>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4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i/>
      <sz val="10"/>
      <color theme="8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9" xfId="0" applyBorder="1" applyAlignment="1">
      <alignment vertical="top"/>
    </xf>
    <xf numFmtId="164" fontId="6" fillId="0" borderId="0" xfId="2" applyNumberFormat="1" applyFont="1" applyFill="1" applyBorder="1"/>
    <xf numFmtId="164" fontId="0" fillId="0" borderId="0" xfId="2" applyNumberFormat="1" applyFont="1" applyFill="1" applyBorder="1"/>
    <xf numFmtId="0" fontId="10" fillId="0" borderId="8" xfId="0" applyFont="1" applyBorder="1" applyAlignment="1">
      <alignment horizontal="right" vertical="top" wrapText="1"/>
    </xf>
    <xf numFmtId="0" fontId="10" fillId="0" borderId="0" xfId="0" applyFont="1" applyAlignment="1">
      <alignment horizontal="center" vertical="top"/>
    </xf>
    <xf numFmtId="0" fontId="0" fillId="0" borderId="9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165" fontId="3" fillId="2" borderId="1" xfId="1" applyNumberFormat="1" applyFont="1" applyFill="1" applyBorder="1" applyAlignment="1" applyProtection="1">
      <alignment horizontal="center" vertical="top"/>
      <protection locked="0"/>
    </xf>
    <xf numFmtId="14" fontId="3" fillId="2" borderId="1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left" vertical="top" wrapText="1" indent="1"/>
    </xf>
    <xf numFmtId="0" fontId="2" fillId="0" borderId="0" xfId="0" applyFont="1" applyAlignment="1">
      <alignment horizontal="right" vertical="top" wrapText="1" indent="1"/>
    </xf>
    <xf numFmtId="0" fontId="11" fillId="0" borderId="0" xfId="0" applyFont="1" applyAlignment="1">
      <alignment horizontal="center" vertical="top"/>
    </xf>
    <xf numFmtId="0" fontId="0" fillId="0" borderId="0" xfId="0" applyAlignment="1">
      <alignment horizontal="right"/>
    </xf>
    <xf numFmtId="0" fontId="12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165" fontId="3" fillId="2" borderId="3" xfId="1" applyNumberFormat="1" applyFont="1" applyFill="1" applyBorder="1" applyAlignment="1" applyProtection="1">
      <alignment vertical="top" wrapText="1"/>
      <protection locked="0"/>
    </xf>
    <xf numFmtId="165" fontId="3" fillId="0" borderId="0" xfId="1" applyNumberFormat="1" applyFont="1" applyFill="1" applyBorder="1" applyAlignment="1" applyProtection="1">
      <alignment vertical="top" wrapText="1"/>
      <protection locked="0"/>
    </xf>
    <xf numFmtId="0" fontId="11" fillId="0" borderId="0" xfId="0" applyFont="1" applyAlignment="1">
      <alignment horizontal="center"/>
    </xf>
    <xf numFmtId="0" fontId="3" fillId="2" borderId="1" xfId="1" applyNumberFormat="1" applyFont="1" applyFill="1" applyBorder="1" applyAlignment="1" applyProtection="1">
      <alignment vertical="top"/>
      <protection locked="0"/>
    </xf>
    <xf numFmtId="165" fontId="3" fillId="2" borderId="1" xfId="1" applyNumberFormat="1" applyFont="1" applyFill="1" applyBorder="1" applyAlignment="1" applyProtection="1">
      <alignment vertical="top" wrapText="1"/>
      <protection locked="0"/>
    </xf>
    <xf numFmtId="165" fontId="3" fillId="2" borderId="1" xfId="1" applyNumberFormat="1" applyFont="1" applyFill="1" applyBorder="1" applyAlignment="1" applyProtection="1">
      <alignment vertical="top"/>
      <protection locked="0"/>
    </xf>
    <xf numFmtId="165" fontId="13" fillId="3" borderId="1" xfId="1" applyNumberFormat="1" applyFont="1" applyFill="1" applyBorder="1" applyAlignment="1">
      <alignment horizontal="center" vertical="top"/>
    </xf>
    <xf numFmtId="0" fontId="11" fillId="0" borderId="12" xfId="0" applyFont="1" applyBorder="1" applyAlignment="1">
      <alignment horizontal="center" vertical="top"/>
    </xf>
    <xf numFmtId="165" fontId="7" fillId="3" borderId="13" xfId="1" applyNumberFormat="1" applyFont="1" applyFill="1" applyBorder="1" applyAlignment="1">
      <alignment horizontal="center" vertical="top"/>
    </xf>
    <xf numFmtId="165" fontId="7" fillId="3" borderId="14" xfId="1" applyNumberFormat="1" applyFont="1" applyFill="1" applyBorder="1" applyAlignment="1">
      <alignment horizontal="center" vertical="top"/>
    </xf>
    <xf numFmtId="0" fontId="3" fillId="2" borderId="3" xfId="1" applyNumberFormat="1" applyFont="1" applyFill="1" applyBorder="1" applyAlignment="1" applyProtection="1">
      <alignment vertical="top"/>
      <protection locked="0"/>
    </xf>
    <xf numFmtId="165" fontId="3" fillId="2" borderId="3" xfId="1" applyNumberFormat="1" applyFont="1" applyFill="1" applyBorder="1" applyAlignment="1" applyProtection="1">
      <alignment vertical="top"/>
      <protection locked="0"/>
    </xf>
    <xf numFmtId="165" fontId="7" fillId="0" borderId="13" xfId="1" applyNumberFormat="1" applyFont="1" applyFill="1" applyBorder="1" applyAlignment="1">
      <alignment vertical="top"/>
    </xf>
    <xf numFmtId="165" fontId="7" fillId="0" borderId="14" xfId="1" applyNumberFormat="1" applyFont="1" applyFill="1" applyBorder="1" applyAlignment="1">
      <alignment vertical="top"/>
    </xf>
    <xf numFmtId="3" fontId="14" fillId="0" borderId="13" xfId="0" applyNumberFormat="1" applyFont="1" applyBorder="1" applyAlignment="1">
      <alignment vertical="top"/>
    </xf>
    <xf numFmtId="165" fontId="15" fillId="0" borderId="13" xfId="1" applyNumberFormat="1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10" fillId="0" borderId="8" xfId="0" applyFont="1" applyBorder="1" applyAlignment="1">
      <alignment horizontal="right" vertical="center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2" fillId="0" borderId="0" xfId="0" applyFont="1" applyAlignment="1">
      <alignment horizontal="right" vertical="top" wrapText="1"/>
    </xf>
    <xf numFmtId="0" fontId="0" fillId="0" borderId="1" xfId="0" applyBorder="1" applyAlignment="1">
      <alignment vertical="top"/>
    </xf>
    <xf numFmtId="165" fontId="0" fillId="0" borderId="0" xfId="0" applyNumberFormat="1" applyAlignment="1">
      <alignment vertical="top"/>
    </xf>
    <xf numFmtId="3" fontId="0" fillId="3" borderId="1" xfId="0" applyNumberFormat="1" applyFill="1" applyBorder="1" applyAlignment="1">
      <alignment vertical="top"/>
    </xf>
    <xf numFmtId="0" fontId="2" fillId="3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 wrapText="1" indent="1"/>
    </xf>
    <xf numFmtId="0" fontId="0" fillId="0" borderId="0" xfId="0" applyAlignment="1">
      <alignment horizontal="center"/>
    </xf>
    <xf numFmtId="0" fontId="3" fillId="2" borderId="18" xfId="1" applyNumberFormat="1" applyFont="1" applyFill="1" applyBorder="1" applyAlignment="1" applyProtection="1">
      <alignment vertical="top"/>
      <protection locked="0"/>
    </xf>
    <xf numFmtId="165" fontId="3" fillId="2" borderId="18" xfId="1" applyNumberFormat="1" applyFont="1" applyFill="1" applyBorder="1" applyAlignment="1" applyProtection="1">
      <alignment vertical="top" wrapText="1"/>
      <protection locked="0"/>
    </xf>
    <xf numFmtId="165" fontId="3" fillId="2" borderId="18" xfId="1" applyNumberFormat="1" applyFont="1" applyFill="1" applyBorder="1" applyAlignment="1" applyProtection="1">
      <alignment vertical="top"/>
      <protection locked="0"/>
    </xf>
    <xf numFmtId="165" fontId="0" fillId="3" borderId="1" xfId="0" applyNumberFormat="1" applyFill="1" applyBorder="1" applyAlignment="1">
      <alignment vertical="top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9" fillId="0" borderId="0" xfId="4" applyBorder="1" applyAlignment="1">
      <alignment vertical="top" wrapText="1"/>
    </xf>
    <xf numFmtId="0" fontId="18" fillId="0" borderId="0" xfId="4" applyFont="1" applyBorder="1" applyAlignment="1">
      <alignment vertical="top" wrapText="1"/>
    </xf>
    <xf numFmtId="0" fontId="0" fillId="0" borderId="8" xfId="0" applyBorder="1" applyAlignment="1">
      <alignment horizontal="left" vertical="top" indent="1"/>
    </xf>
    <xf numFmtId="0" fontId="9" fillId="0" borderId="0" xfId="4" applyBorder="1" applyAlignment="1" applyProtection="1">
      <protection locked="0"/>
    </xf>
    <xf numFmtId="0" fontId="2" fillId="0" borderId="0" xfId="0" applyFont="1" applyAlignment="1">
      <alignment horizontal="left" indent="2"/>
    </xf>
    <xf numFmtId="0" fontId="9" fillId="0" borderId="0" xfId="4" applyAlignment="1">
      <alignment horizontal="left" indent="2"/>
    </xf>
    <xf numFmtId="0" fontId="0" fillId="0" borderId="8" xfId="0" applyBorder="1" applyAlignment="1">
      <alignment horizontal="left" vertical="top" indent="3"/>
    </xf>
    <xf numFmtId="165" fontId="7" fillId="0" borderId="0" xfId="1" applyNumberFormat="1" applyFont="1" applyFill="1" applyBorder="1" applyAlignment="1">
      <alignment vertical="top"/>
    </xf>
    <xf numFmtId="0" fontId="20" fillId="0" borderId="8" xfId="0" applyFont="1" applyBorder="1" applyAlignment="1">
      <alignment horizontal="right" vertical="top" wrapText="1"/>
    </xf>
    <xf numFmtId="0" fontId="0" fillId="4" borderId="1" xfId="0" applyFill="1" applyBorder="1" applyAlignment="1">
      <alignment vertical="top"/>
    </xf>
    <xf numFmtId="0" fontId="0" fillId="3" borderId="0" xfId="0" applyFill="1" applyAlignment="1">
      <alignment horizontal="right" vertical="top" wrapText="1"/>
    </xf>
    <xf numFmtId="10" fontId="3" fillId="3" borderId="0" xfId="3" applyNumberFormat="1" applyFont="1" applyFill="1" applyBorder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right"/>
    </xf>
    <xf numFmtId="0" fontId="5" fillId="3" borderId="0" xfId="0" applyFont="1" applyFill="1" applyAlignment="1">
      <alignment horizontal="center"/>
    </xf>
    <xf numFmtId="10" fontId="6" fillId="3" borderId="0" xfId="3" applyNumberFormat="1" applyFont="1" applyFill="1" applyBorder="1"/>
    <xf numFmtId="49" fontId="0" fillId="3" borderId="0" xfId="3" applyNumberFormat="1" applyFont="1" applyFill="1" applyBorder="1" applyAlignment="1">
      <alignment horizontal="left" indent="1"/>
    </xf>
    <xf numFmtId="164" fontId="6" fillId="3" borderId="0" xfId="2" applyNumberFormat="1" applyFont="1" applyFill="1" applyBorder="1"/>
    <xf numFmtId="164" fontId="0" fillId="3" borderId="0" xfId="2" applyNumberFormat="1" applyFont="1" applyFill="1" applyBorder="1"/>
    <xf numFmtId="0" fontId="0" fillId="2" borderId="1" xfId="0" applyFill="1" applyBorder="1" applyAlignment="1">
      <alignment vertical="top"/>
    </xf>
    <xf numFmtId="0" fontId="2" fillId="4" borderId="1" xfId="0" applyFont="1" applyFill="1" applyBorder="1" applyAlignment="1">
      <alignment horizontal="center"/>
    </xf>
    <xf numFmtId="0" fontId="3" fillId="4" borderId="3" xfId="1" applyNumberFormat="1" applyFont="1" applyFill="1" applyBorder="1" applyAlignment="1" applyProtection="1">
      <alignment vertical="top"/>
      <protection locked="0"/>
    </xf>
    <xf numFmtId="0" fontId="3" fillId="4" borderId="1" xfId="1" applyNumberFormat="1" applyFont="1" applyFill="1" applyBorder="1" applyAlignment="1" applyProtection="1">
      <alignment vertical="top"/>
      <protection locked="0"/>
    </xf>
    <xf numFmtId="165" fontId="3" fillId="4" borderId="3" xfId="1" applyNumberFormat="1" applyFont="1" applyFill="1" applyBorder="1" applyAlignment="1" applyProtection="1">
      <alignment horizontal="center" vertical="top" wrapText="1"/>
      <protection locked="0"/>
    </xf>
    <xf numFmtId="165" fontId="3" fillId="4" borderId="3" xfId="1" applyNumberFormat="1" applyFont="1" applyFill="1" applyBorder="1" applyAlignment="1" applyProtection="1">
      <alignment vertical="top"/>
      <protection locked="0"/>
    </xf>
    <xf numFmtId="165" fontId="3" fillId="4" borderId="1" xfId="1" applyNumberFormat="1" applyFont="1" applyFill="1" applyBorder="1" applyAlignment="1" applyProtection="1">
      <alignment vertical="top"/>
      <protection locked="0"/>
    </xf>
    <xf numFmtId="0" fontId="7" fillId="0" borderId="12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14" fontId="7" fillId="0" borderId="13" xfId="0" applyNumberFormat="1" applyFont="1" applyBorder="1" applyAlignment="1">
      <alignment horizontal="center" vertical="top"/>
    </xf>
    <xf numFmtId="165" fontId="7" fillId="0" borderId="13" xfId="1" applyNumberFormat="1" applyFont="1" applyFill="1" applyBorder="1" applyAlignment="1">
      <alignment horizontal="center" vertical="top"/>
    </xf>
    <xf numFmtId="0" fontId="2" fillId="0" borderId="0" xfId="0" applyFont="1"/>
    <xf numFmtId="0" fontId="23" fillId="5" borderId="5" xfId="0" applyFont="1" applyFill="1" applyBorder="1" applyAlignment="1">
      <alignment vertical="top" wrapText="1"/>
    </xf>
    <xf numFmtId="0" fontId="22" fillId="5" borderId="6" xfId="0" applyFont="1" applyFill="1" applyBorder="1" applyAlignment="1">
      <alignment vertical="top"/>
    </xf>
    <xf numFmtId="0" fontId="22" fillId="5" borderId="7" xfId="0" applyFont="1" applyFill="1" applyBorder="1" applyAlignment="1">
      <alignment vertical="top"/>
    </xf>
    <xf numFmtId="0" fontId="24" fillId="6" borderId="5" xfId="0" applyFont="1" applyFill="1" applyBorder="1" applyAlignment="1">
      <alignment vertical="top" wrapText="1"/>
    </xf>
    <xf numFmtId="164" fontId="5" fillId="6" borderId="0" xfId="2" applyNumberFormat="1" applyFont="1" applyFill="1" applyBorder="1"/>
    <xf numFmtId="164" fontId="25" fillId="6" borderId="0" xfId="2" applyNumberFormat="1" applyFont="1" applyFill="1" applyBorder="1"/>
    <xf numFmtId="0" fontId="2" fillId="0" borderId="0" xfId="0" applyFont="1" applyAlignment="1">
      <alignment vertical="top"/>
    </xf>
    <xf numFmtId="0" fontId="19" fillId="0" borderId="0" xfId="0" applyFont="1" applyAlignment="1" applyProtection="1">
      <alignment horizontal="left" vertical="top" wrapText="1"/>
      <protection locked="0"/>
    </xf>
    <xf numFmtId="0" fontId="18" fillId="0" borderId="0" xfId="0" applyFont="1" applyAlignment="1">
      <alignment vertical="top"/>
    </xf>
    <xf numFmtId="0" fontId="0" fillId="0" borderId="0" xfId="0" applyAlignment="1">
      <alignment horizontal="right" wrapText="1"/>
    </xf>
    <xf numFmtId="0" fontId="2" fillId="0" borderId="22" xfId="0" applyFont="1" applyBorder="1" applyAlignment="1" applyProtection="1">
      <alignment vertical="top" wrapText="1"/>
      <protection locked="0"/>
    </xf>
    <xf numFmtId="0" fontId="2" fillId="0" borderId="23" xfId="0" applyFont="1" applyBorder="1" applyAlignment="1" applyProtection="1">
      <alignment vertical="top" wrapText="1"/>
      <protection locked="0"/>
    </xf>
    <xf numFmtId="165" fontId="10" fillId="2" borderId="1" xfId="1" applyNumberFormat="1" applyFont="1" applyFill="1" applyBorder="1" applyAlignment="1" applyProtection="1">
      <alignment horizontal="center" vertical="top"/>
      <protection locked="0"/>
    </xf>
    <xf numFmtId="165" fontId="13" fillId="3" borderId="13" xfId="1" applyNumberFormat="1" applyFont="1" applyFill="1" applyBorder="1" applyAlignment="1">
      <alignment horizontal="center" vertical="top"/>
    </xf>
    <xf numFmtId="165" fontId="13" fillId="3" borderId="14" xfId="1" applyNumberFormat="1" applyFont="1" applyFill="1" applyBorder="1" applyAlignment="1">
      <alignment horizontal="center" vertical="top"/>
    </xf>
    <xf numFmtId="0" fontId="0" fillId="0" borderId="0" xfId="0" applyAlignment="1">
      <alignment horizontal="left" vertical="top"/>
    </xf>
    <xf numFmtId="165" fontId="2" fillId="4" borderId="1" xfId="0" applyNumberFormat="1" applyFont="1" applyFill="1" applyBorder="1" applyAlignment="1">
      <alignment vertical="top"/>
    </xf>
    <xf numFmtId="3" fontId="0" fillId="3" borderId="1" xfId="1" applyNumberFormat="1" applyFont="1" applyFill="1" applyBorder="1" applyAlignment="1">
      <alignment vertical="top"/>
    </xf>
    <xf numFmtId="165" fontId="3" fillId="0" borderId="0" xfId="1" applyNumberFormat="1" applyFont="1" applyFill="1" applyBorder="1" applyAlignment="1" applyProtection="1">
      <alignment vertical="top"/>
      <protection locked="0"/>
    </xf>
    <xf numFmtId="0" fontId="3" fillId="0" borderId="0" xfId="1" applyNumberFormat="1" applyFont="1" applyFill="1" applyBorder="1" applyAlignment="1" applyProtection="1">
      <alignment vertical="top"/>
      <protection locked="0"/>
    </xf>
    <xf numFmtId="165" fontId="3" fillId="0" borderId="0" xfId="1" applyNumberFormat="1" applyFont="1" applyFill="1" applyBorder="1" applyAlignment="1" applyProtection="1">
      <alignment horizontal="center" vertical="top" wrapText="1"/>
      <protection locked="0"/>
    </xf>
    <xf numFmtId="165" fontId="3" fillId="0" borderId="23" xfId="1" applyNumberFormat="1" applyFont="1" applyFill="1" applyBorder="1" applyAlignment="1" applyProtection="1">
      <alignment vertical="top"/>
      <protection locked="0"/>
    </xf>
    <xf numFmtId="165" fontId="3" fillId="0" borderId="9" xfId="1" applyNumberFormat="1" applyFont="1" applyFill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23" xfId="0" applyFont="1" applyBorder="1" applyAlignment="1" applyProtection="1">
      <alignment vertical="top" wrapText="1"/>
      <protection locked="0"/>
    </xf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0" borderId="2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43" fontId="0" fillId="3" borderId="1" xfId="0" applyNumberFormat="1" applyFill="1" applyBorder="1" applyAlignment="1">
      <alignment vertical="top"/>
    </xf>
    <xf numFmtId="3" fontId="26" fillId="0" borderId="12" xfId="1" applyNumberFormat="1" applyFont="1" applyFill="1" applyBorder="1" applyAlignment="1">
      <alignment vertical="top"/>
    </xf>
    <xf numFmtId="165" fontId="14" fillId="0" borderId="13" xfId="0" applyNumberFormat="1" applyFont="1" applyBorder="1" applyAlignment="1">
      <alignment vertical="top"/>
    </xf>
    <xf numFmtId="3" fontId="14" fillId="0" borderId="13" xfId="1" applyNumberFormat="1" applyFont="1" applyFill="1" applyBorder="1" applyAlignment="1">
      <alignment vertical="top"/>
    </xf>
    <xf numFmtId="3" fontId="14" fillId="0" borderId="14" xfId="1" applyNumberFormat="1" applyFont="1" applyFill="1" applyBorder="1" applyAlignment="1">
      <alignment vertical="top"/>
    </xf>
    <xf numFmtId="3" fontId="18" fillId="3" borderId="13" xfId="0" applyNumberFormat="1" applyFont="1" applyFill="1" applyBorder="1" applyAlignment="1">
      <alignment vertical="top"/>
    </xf>
    <xf numFmtId="3" fontId="14" fillId="0" borderId="12" xfId="1" applyNumberFormat="1" applyFont="1" applyFill="1" applyBorder="1" applyAlignment="1">
      <alignment vertical="top"/>
    </xf>
    <xf numFmtId="3" fontId="18" fillId="3" borderId="1" xfId="1" applyNumberFormat="1" applyFont="1" applyFill="1" applyBorder="1" applyAlignment="1">
      <alignment vertical="top"/>
    </xf>
    <xf numFmtId="3" fontId="18" fillId="3" borderId="1" xfId="0" applyNumberFormat="1" applyFont="1" applyFill="1" applyBorder="1" applyAlignment="1">
      <alignment vertical="top"/>
    </xf>
    <xf numFmtId="165" fontId="18" fillId="3" borderId="1" xfId="0" applyNumberFormat="1" applyFont="1" applyFill="1" applyBorder="1" applyAlignment="1">
      <alignment vertical="top"/>
    </xf>
    <xf numFmtId="0" fontId="9" fillId="0" borderId="0" xfId="4"/>
    <xf numFmtId="0" fontId="4" fillId="0" borderId="4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2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vertical="top" wrapText="1"/>
    </xf>
    <xf numFmtId="0" fontId="0" fillId="0" borderId="0" xfId="0" applyAlignment="1">
      <alignment vertical="top" wrapText="1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3" fillId="2" borderId="21" xfId="0" applyFont="1" applyFill="1" applyBorder="1" applyAlignment="1" applyProtection="1">
      <alignment horizontal="left" vertical="top" wrapText="1"/>
      <protection locked="0"/>
    </xf>
    <xf numFmtId="0" fontId="3" fillId="2" borderId="22" xfId="0" applyFont="1" applyFill="1" applyBorder="1" applyAlignment="1" applyProtection="1">
      <alignment horizontal="left" vertical="top" wrapText="1"/>
      <protection locked="0"/>
    </xf>
    <xf numFmtId="0" fontId="3" fillId="2" borderId="23" xfId="0" applyFont="1" applyFill="1" applyBorder="1" applyAlignment="1" applyProtection="1">
      <alignment horizontal="left" vertical="top" wrapText="1"/>
      <protection locked="0"/>
    </xf>
    <xf numFmtId="0" fontId="0" fillId="2" borderId="18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10" fillId="0" borderId="21" xfId="0" applyFont="1" applyBorder="1" applyAlignment="1" applyProtection="1">
      <alignment horizontal="left" vertical="top" wrapText="1"/>
      <protection locked="0"/>
    </xf>
    <xf numFmtId="0" fontId="10" fillId="0" borderId="22" xfId="0" applyFont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9" fillId="0" borderId="22" xfId="4" applyBorder="1" applyAlignment="1">
      <alignment horizontal="left" vertical="top" wrapText="1"/>
    </xf>
    <xf numFmtId="0" fontId="9" fillId="0" borderId="23" xfId="4" applyBorder="1" applyAlignment="1">
      <alignment horizontal="left" vertical="top" wrapText="1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3" fillId="2" borderId="18" xfId="0" applyFont="1" applyFill="1" applyBorder="1" applyAlignment="1" applyProtection="1">
      <alignment horizontal="left" vertical="top" wrapText="1"/>
      <protection locked="0"/>
    </xf>
    <xf numFmtId="0" fontId="24" fillId="6" borderId="8" xfId="0" applyFont="1" applyFill="1" applyBorder="1" applyAlignment="1">
      <alignment horizontal="left" vertical="top" wrapText="1"/>
    </xf>
    <xf numFmtId="0" fontId="24" fillId="6" borderId="0" xfId="0" applyFont="1" applyFill="1" applyAlignment="1">
      <alignment horizontal="left" vertical="top" wrapText="1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sbm.nc.gov/budget/budget-instructions/job-aid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sbm.nc.gov/budget/budget-instructions/job-aids" TargetMode="External"/><Relationship Id="rId1" Type="http://schemas.openxmlformats.org/officeDocument/2006/relationships/hyperlink" Target="https://oshr.nc.gov/state-employee-resources/classification-compensation/classification/class-specs/class-specifications-n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osbm.nc.gov/budget/budget-instructions/job-aids" TargetMode="External"/><Relationship Id="rId1" Type="http://schemas.openxmlformats.org/officeDocument/2006/relationships/hyperlink" Target="https://oshr.nc.gov/state-employee-resources/classification-compensation/classification/class-specs/class-specifications-n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osbm.nc.gov/budget/budget-instructions/job-aids" TargetMode="External"/><Relationship Id="rId1" Type="http://schemas.openxmlformats.org/officeDocument/2006/relationships/hyperlink" Target="https://oshr.nc.gov/state-employee-resources/classification-compensation/classification/class-specs/class-specifications-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08EA4-092B-4992-BD90-87661CD52317}">
  <sheetPr>
    <tabColor theme="4" tint="0.59999389629810485"/>
  </sheetPr>
  <dimension ref="A1:H7"/>
  <sheetViews>
    <sheetView workbookViewId="0">
      <selection activeCell="A7" sqref="A7"/>
    </sheetView>
  </sheetViews>
  <sheetFormatPr defaultRowHeight="14.45"/>
  <sheetData>
    <row r="1" spans="1:8">
      <c r="A1" t="s">
        <v>0</v>
      </c>
    </row>
    <row r="3" spans="1:8">
      <c r="A3" s="142" t="s">
        <v>1</v>
      </c>
      <c r="B3" s="142"/>
      <c r="C3" s="142"/>
      <c r="D3" s="142"/>
      <c r="E3" s="142"/>
      <c r="F3" s="142"/>
      <c r="G3" s="142"/>
      <c r="H3" s="142"/>
    </row>
    <row r="4" spans="1:8">
      <c r="A4" s="143" t="s">
        <v>2</v>
      </c>
      <c r="B4" s="143"/>
      <c r="C4" s="143"/>
      <c r="D4" s="143"/>
      <c r="E4" s="143"/>
      <c r="F4" s="143"/>
      <c r="G4" s="143"/>
    </row>
    <row r="6" spans="1:8">
      <c r="A6" s="91" t="s">
        <v>3</v>
      </c>
    </row>
    <row r="7" spans="1:8">
      <c r="A7" s="135" t="s">
        <v>4</v>
      </c>
    </row>
  </sheetData>
  <mergeCells count="2">
    <mergeCell ref="A3:H3"/>
    <mergeCell ref="A4:G4"/>
  </mergeCells>
  <hyperlinks>
    <hyperlink ref="A7" r:id="rId1" location="ChangeBudgetAids-427" xr:uid="{66680DB4-E09D-4605-8301-48982063E0F4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C0CA7-DB57-45E1-99D6-A83603F12960}">
  <sheetPr>
    <pageSetUpPr fitToPage="1"/>
  </sheetPr>
  <dimension ref="A1:AK99"/>
  <sheetViews>
    <sheetView topLeftCell="A19" workbookViewId="0">
      <selection activeCell="A37" sqref="A37:G37"/>
    </sheetView>
  </sheetViews>
  <sheetFormatPr defaultColWidth="9.140625" defaultRowHeight="14.45"/>
  <cols>
    <col min="1" max="1" width="62.5703125" style="1" customWidth="1"/>
    <col min="2" max="3" width="13.5703125" style="2" customWidth="1"/>
    <col min="4" max="4" width="29.5703125" style="2" customWidth="1"/>
    <col min="5" max="8" width="13.5703125" style="2" customWidth="1"/>
    <col min="9" max="9" width="20.140625" style="2" bestFit="1" customWidth="1"/>
    <col min="10" max="58" width="13.5703125" style="2" customWidth="1"/>
    <col min="59" max="16384" width="9.140625" style="2"/>
  </cols>
  <sheetData>
    <row r="1" spans="1:7" ht="18.600000000000001">
      <c r="A1" s="92" t="s">
        <v>5</v>
      </c>
      <c r="B1" s="93"/>
      <c r="C1" s="93"/>
      <c r="D1" s="93"/>
      <c r="E1" s="93"/>
      <c r="F1" s="93"/>
      <c r="G1" s="94"/>
    </row>
    <row r="2" spans="1:7">
      <c r="A2" s="91" t="s">
        <v>6</v>
      </c>
      <c r="B2" s="155" t="s">
        <v>7</v>
      </c>
      <c r="C2" s="156"/>
    </row>
    <row r="3" spans="1:7">
      <c r="A3" s="91"/>
      <c r="B3" s="107"/>
      <c r="C3" s="107"/>
    </row>
    <row r="4" spans="1:7">
      <c r="A4" s="139" t="s">
        <v>8</v>
      </c>
      <c r="B4" s="155" t="s">
        <v>9</v>
      </c>
      <c r="C4" s="156"/>
    </row>
    <row r="5" spans="1:7" ht="15" thickBot="1">
      <c r="A5" s="141"/>
    </row>
    <row r="6" spans="1:7" ht="18.600000000000001">
      <c r="A6" s="92" t="s">
        <v>10</v>
      </c>
      <c r="B6" s="93"/>
      <c r="C6" s="93"/>
      <c r="D6" s="93"/>
      <c r="E6" s="93"/>
      <c r="F6" s="93"/>
      <c r="G6" s="94"/>
    </row>
    <row r="7" spans="1:7">
      <c r="A7" s="138" t="s">
        <v>11</v>
      </c>
      <c r="G7" s="5"/>
    </row>
    <row r="8" spans="1:7">
      <c r="A8" s="144"/>
      <c r="B8" s="145"/>
      <c r="C8" s="161"/>
      <c r="G8" s="5"/>
    </row>
    <row r="9" spans="1:7">
      <c r="A9" s="138"/>
      <c r="G9" s="5"/>
    </row>
    <row r="10" spans="1:7">
      <c r="A10" s="138" t="s">
        <v>12</v>
      </c>
      <c r="G10" s="5"/>
    </row>
    <row r="11" spans="1:7">
      <c r="A11" s="80"/>
      <c r="B11" s="162" t="s">
        <v>13</v>
      </c>
      <c r="C11" s="163"/>
      <c r="D11" s="163"/>
      <c r="E11" s="163"/>
      <c r="F11" s="163"/>
      <c r="G11" s="5"/>
    </row>
    <row r="12" spans="1:7">
      <c r="A12" s="11"/>
      <c r="G12" s="5"/>
    </row>
    <row r="13" spans="1:7">
      <c r="A13" s="138" t="s">
        <v>14</v>
      </c>
      <c r="G13" s="5"/>
    </row>
    <row r="14" spans="1:7">
      <c r="A14" s="144"/>
      <c r="B14" s="145"/>
      <c r="C14" s="161"/>
      <c r="G14" s="5"/>
    </row>
    <row r="15" spans="1:7">
      <c r="A15" s="140"/>
      <c r="G15" s="10"/>
    </row>
    <row r="16" spans="1:7" ht="34.5" customHeight="1">
      <c r="A16" s="164" t="s">
        <v>15</v>
      </c>
      <c r="B16" s="165"/>
      <c r="C16" s="165"/>
      <c r="G16" s="10"/>
    </row>
    <row r="17" spans="1:7" ht="30" customHeight="1">
      <c r="A17" s="149"/>
      <c r="B17" s="150"/>
      <c r="C17" s="150"/>
      <c r="D17" s="150"/>
      <c r="E17" s="150"/>
      <c r="F17" s="150"/>
      <c r="G17" s="151"/>
    </row>
    <row r="18" spans="1:7" ht="19.5" customHeight="1">
      <c r="A18" s="11"/>
      <c r="B18" s="12"/>
      <c r="C18" s="12"/>
      <c r="D18" s="12"/>
      <c r="E18" s="12"/>
      <c r="F18" s="12"/>
      <c r="G18" s="10"/>
    </row>
    <row r="19" spans="1:7" ht="21" customHeight="1">
      <c r="A19" s="164" t="s">
        <v>16</v>
      </c>
      <c r="B19" s="165"/>
      <c r="C19" s="165"/>
      <c r="G19" s="10"/>
    </row>
    <row r="20" spans="1:7" ht="30" customHeight="1">
      <c r="A20" s="144"/>
      <c r="B20" s="145"/>
      <c r="C20" s="145"/>
      <c r="D20" s="145"/>
      <c r="E20" s="145"/>
      <c r="F20" s="145"/>
      <c r="G20" s="146"/>
    </row>
    <row r="21" spans="1:7" ht="19.5" customHeight="1">
      <c r="A21" s="11"/>
      <c r="B21" s="12"/>
      <c r="C21" s="12"/>
      <c r="D21" s="12"/>
      <c r="E21" s="12"/>
      <c r="F21" s="12"/>
      <c r="G21" s="10"/>
    </row>
    <row r="22" spans="1:7" ht="35.25" customHeight="1">
      <c r="A22" s="147" t="s">
        <v>17</v>
      </c>
      <c r="B22" s="148"/>
      <c r="C22" s="148"/>
      <c r="G22" s="10"/>
    </row>
    <row r="23" spans="1:7" ht="24" customHeight="1">
      <c r="A23" s="149"/>
      <c r="B23" s="150"/>
      <c r="C23" s="150"/>
      <c r="D23" s="150"/>
      <c r="E23" s="150"/>
      <c r="F23" s="150"/>
      <c r="G23" s="151"/>
    </row>
    <row r="24" spans="1:7" ht="19.5" customHeight="1">
      <c r="A24" s="60"/>
      <c r="B24" s="57"/>
      <c r="C24" s="57"/>
      <c r="D24" s="57"/>
      <c r="E24" s="57"/>
      <c r="F24" s="57"/>
      <c r="G24" s="58"/>
    </row>
    <row r="25" spans="1:7" ht="32.25" customHeight="1">
      <c r="A25" s="157" t="s">
        <v>18</v>
      </c>
      <c r="B25" s="158"/>
      <c r="C25" s="57"/>
      <c r="D25" s="57"/>
      <c r="E25" s="57"/>
      <c r="F25" s="57"/>
      <c r="G25" s="58"/>
    </row>
    <row r="26" spans="1:7" ht="23.25" customHeight="1">
      <c r="A26" s="149"/>
      <c r="B26" s="150"/>
      <c r="C26" s="150"/>
      <c r="D26" s="150"/>
      <c r="E26" s="150"/>
      <c r="F26" s="150"/>
      <c r="G26" s="151"/>
    </row>
    <row r="27" spans="1:7" ht="15" customHeight="1">
      <c r="A27" s="60"/>
      <c r="B27" s="57"/>
      <c r="C27" s="57"/>
      <c r="D27" s="57"/>
      <c r="E27" s="57"/>
      <c r="F27" s="57"/>
      <c r="G27" s="58"/>
    </row>
    <row r="28" spans="1:7" ht="32.450000000000003" customHeight="1">
      <c r="A28" s="157" t="s">
        <v>19</v>
      </c>
      <c r="B28" s="158"/>
      <c r="C28" s="57"/>
      <c r="D28" s="57"/>
      <c r="E28" s="57"/>
      <c r="F28" s="57"/>
      <c r="G28" s="58"/>
    </row>
    <row r="29" spans="1:7" ht="24.75" customHeight="1">
      <c r="A29" s="152"/>
      <c r="B29" s="153"/>
      <c r="C29" s="153"/>
      <c r="D29" s="153"/>
      <c r="E29" s="153"/>
      <c r="F29" s="153"/>
      <c r="G29" s="154"/>
    </row>
    <row r="30" spans="1:7" ht="21.75" customHeight="1">
      <c r="A30" s="115"/>
      <c r="B30" s="115"/>
      <c r="C30" s="115"/>
      <c r="D30" s="115"/>
      <c r="E30" s="115"/>
      <c r="F30" s="115"/>
      <c r="G30" s="59"/>
    </row>
    <row r="31" spans="1:7" ht="21.75" customHeight="1">
      <c r="A31" s="157" t="s">
        <v>20</v>
      </c>
      <c r="B31" s="158"/>
      <c r="C31" s="158"/>
      <c r="D31" s="158"/>
      <c r="E31" s="158"/>
      <c r="F31" s="158"/>
      <c r="G31" s="168"/>
    </row>
    <row r="32" spans="1:7" ht="21.75" customHeight="1">
      <c r="A32" s="119"/>
      <c r="B32" s="119"/>
      <c r="C32" s="119"/>
      <c r="D32" s="119"/>
      <c r="E32" s="119"/>
      <c r="F32" s="119"/>
      <c r="G32" s="122"/>
    </row>
    <row r="33" spans="1:37" ht="21.75" customHeight="1">
      <c r="A33" s="157" t="s">
        <v>21</v>
      </c>
      <c r="B33" s="158"/>
      <c r="C33" s="158"/>
      <c r="D33" s="158"/>
      <c r="E33" s="158"/>
      <c r="F33" s="158"/>
      <c r="G33" s="168"/>
    </row>
    <row r="34" spans="1:37" ht="21.75" customHeight="1" thickBot="1">
      <c r="A34" s="123"/>
      <c r="B34" s="123"/>
      <c r="C34" s="123"/>
      <c r="D34" s="123"/>
      <c r="E34" s="123"/>
      <c r="F34" s="123"/>
      <c r="G34" s="124"/>
    </row>
    <row r="35" spans="1:37" ht="15" thickBot="1">
      <c r="A35" s="141"/>
    </row>
    <row r="36" spans="1:37" ht="18.600000000000001">
      <c r="A36" s="92" t="s">
        <v>22</v>
      </c>
      <c r="B36" s="93"/>
      <c r="C36" s="93"/>
      <c r="D36" s="93"/>
      <c r="E36" s="93"/>
      <c r="F36" s="93"/>
      <c r="G36" s="94"/>
    </row>
    <row r="37" spans="1:37" s="98" customFormat="1" ht="33" customHeight="1">
      <c r="A37" s="159" t="s">
        <v>23</v>
      </c>
      <c r="B37" s="160"/>
      <c r="C37" s="160"/>
      <c r="D37" s="101" t="s">
        <v>24</v>
      </c>
      <c r="E37" s="166" t="s">
        <v>25</v>
      </c>
      <c r="F37" s="166"/>
      <c r="G37" s="167"/>
    </row>
    <row r="38" spans="1:37" ht="67.5" customHeight="1">
      <c r="A38" s="147" t="s">
        <v>26</v>
      </c>
      <c r="B38" s="148"/>
      <c r="C38" s="148"/>
      <c r="D38" s="62"/>
      <c r="E38" s="61"/>
      <c r="G38" s="10"/>
    </row>
    <row r="39" spans="1:37" ht="128.25" customHeight="1">
      <c r="A39" s="144"/>
      <c r="B39" s="145"/>
      <c r="C39" s="145"/>
      <c r="D39" s="145"/>
      <c r="E39" s="145"/>
      <c r="F39" s="145"/>
      <c r="G39" s="146"/>
    </row>
    <row r="40" spans="1:37" ht="19.5" customHeight="1">
      <c r="A40" s="11"/>
      <c r="B40" s="13"/>
      <c r="C40" s="13"/>
      <c r="D40" s="12"/>
      <c r="E40" s="12"/>
      <c r="F40" s="12"/>
      <c r="G40" s="10"/>
    </row>
    <row r="41" spans="1:37" ht="122.25" customHeight="1">
      <c r="A41" s="147" t="s">
        <v>27</v>
      </c>
      <c r="B41" s="148"/>
      <c r="C41" s="148"/>
      <c r="G41" s="10"/>
    </row>
    <row r="42" spans="1:37" ht="129" customHeight="1">
      <c r="A42" s="144"/>
      <c r="B42" s="145"/>
      <c r="C42" s="145"/>
      <c r="D42" s="145"/>
      <c r="E42" s="145"/>
      <c r="F42" s="145"/>
      <c r="G42" s="146"/>
    </row>
    <row r="43" spans="1:37" ht="19.5" customHeight="1" thickBot="1">
      <c r="A43" s="11"/>
      <c r="B43" s="13"/>
      <c r="C43" s="13"/>
      <c r="D43" s="12"/>
      <c r="E43" s="12"/>
      <c r="F43" s="12"/>
      <c r="G43" s="10"/>
    </row>
    <row r="44" spans="1:37" ht="18.600000000000001">
      <c r="A44" s="92" t="s">
        <v>28</v>
      </c>
      <c r="B44" s="93"/>
      <c r="C44" s="93"/>
      <c r="D44" s="93"/>
      <c r="E44" s="93"/>
      <c r="F44" s="93"/>
      <c r="G44" s="94"/>
    </row>
    <row r="45" spans="1:37">
      <c r="A45" s="63"/>
      <c r="B45" s="19" t="s">
        <v>29</v>
      </c>
      <c r="C45" s="9" t="s">
        <v>30</v>
      </c>
      <c r="D45" s="9" t="s">
        <v>31</v>
      </c>
      <c r="E45" s="9" t="s">
        <v>32</v>
      </c>
      <c r="F45" s="9" t="s">
        <v>33</v>
      </c>
      <c r="G45" s="9" t="s">
        <v>34</v>
      </c>
      <c r="H45" s="21" t="s">
        <v>35</v>
      </c>
      <c r="I45" s="21" t="s">
        <v>36</v>
      </c>
      <c r="J45" s="21" t="s">
        <v>37</v>
      </c>
      <c r="K45" s="21" t="s">
        <v>38</v>
      </c>
      <c r="L45" s="21" t="s">
        <v>39</v>
      </c>
      <c r="M45" s="21" t="s">
        <v>40</v>
      </c>
      <c r="N45" s="21" t="s">
        <v>41</v>
      </c>
      <c r="O45" s="21" t="s">
        <v>42</v>
      </c>
      <c r="P45" s="21" t="s">
        <v>43</v>
      </c>
      <c r="Q45" s="21" t="s">
        <v>44</v>
      </c>
      <c r="R45" s="21" t="s">
        <v>45</v>
      </c>
      <c r="S45" s="21" t="s">
        <v>46</v>
      </c>
      <c r="T45" s="21" t="s">
        <v>47</v>
      </c>
      <c r="U45" s="21" t="s">
        <v>48</v>
      </c>
      <c r="V45" s="21" t="s">
        <v>49</v>
      </c>
      <c r="W45" s="21" t="s">
        <v>49</v>
      </c>
      <c r="X45" s="21" t="s">
        <v>50</v>
      </c>
      <c r="Y45" s="21" t="s">
        <v>51</v>
      </c>
      <c r="Z45" s="21" t="s">
        <v>52</v>
      </c>
      <c r="AA45" s="21" t="s">
        <v>53</v>
      </c>
      <c r="AB45" s="21" t="s">
        <v>54</v>
      </c>
      <c r="AC45" s="21" t="s">
        <v>55</v>
      </c>
      <c r="AD45" s="21" t="s">
        <v>56</v>
      </c>
      <c r="AE45" s="21" t="s">
        <v>57</v>
      </c>
      <c r="AF45" s="21" t="s">
        <v>58</v>
      </c>
      <c r="AG45" s="21" t="s">
        <v>59</v>
      </c>
      <c r="AI45" s="21"/>
      <c r="AJ45" s="21"/>
      <c r="AK45" s="21"/>
    </row>
    <row r="46" spans="1:37">
      <c r="A46" s="8" t="s">
        <v>60</v>
      </c>
      <c r="B46" s="87">
        <v>101050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</row>
    <row r="47" spans="1:37">
      <c r="A47" s="8" t="s">
        <v>61</v>
      </c>
      <c r="B47" s="88">
        <v>51099999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</row>
    <row r="48" spans="1:37">
      <c r="A48" s="8" t="s">
        <v>62</v>
      </c>
      <c r="B48" s="88" t="s">
        <v>63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</row>
    <row r="49" spans="1:33">
      <c r="A49" s="8" t="s">
        <v>64</v>
      </c>
      <c r="B49" s="88" t="s">
        <v>65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</row>
    <row r="50" spans="1:33">
      <c r="A50" s="8" t="s">
        <v>66</v>
      </c>
      <c r="B50" s="88" t="s">
        <v>67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1:33">
      <c r="A51" s="8" t="s">
        <v>68</v>
      </c>
      <c r="B51" s="89">
        <v>45474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</row>
    <row r="52" spans="1:33">
      <c r="A52" s="8" t="s">
        <v>69</v>
      </c>
      <c r="B52" s="90">
        <v>1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>
      <c r="A53" s="8" t="s">
        <v>70</v>
      </c>
      <c r="B53" s="90">
        <v>55614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>
      <c r="A54" s="8" t="s">
        <v>71</v>
      </c>
      <c r="B54" s="90" t="s">
        <v>72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>
      <c r="A55" s="8" t="s">
        <v>73</v>
      </c>
      <c r="B55" s="32">
        <f>+(B$52*B53)*$B$59</f>
        <v>4254.4709999999995</v>
      </c>
      <c r="C55" s="105">
        <f>+(C$52*C53)*$B$59</f>
        <v>0</v>
      </c>
      <c r="D55" s="105">
        <f t="shared" ref="D55:AG55" si="0">+(D$52*D53)*$B$59</f>
        <v>0</v>
      </c>
      <c r="E55" s="105">
        <f t="shared" si="0"/>
        <v>0</v>
      </c>
      <c r="F55" s="105">
        <f t="shared" si="0"/>
        <v>0</v>
      </c>
      <c r="G55" s="105">
        <f t="shared" si="0"/>
        <v>0</v>
      </c>
      <c r="H55" s="105">
        <f t="shared" si="0"/>
        <v>0</v>
      </c>
      <c r="I55" s="105">
        <f t="shared" si="0"/>
        <v>0</v>
      </c>
      <c r="J55" s="105">
        <f t="shared" si="0"/>
        <v>0</v>
      </c>
      <c r="K55" s="105">
        <f t="shared" si="0"/>
        <v>0</v>
      </c>
      <c r="L55" s="105">
        <f t="shared" si="0"/>
        <v>0</v>
      </c>
      <c r="M55" s="105">
        <f t="shared" si="0"/>
        <v>0</v>
      </c>
      <c r="N55" s="105">
        <f t="shared" si="0"/>
        <v>0</v>
      </c>
      <c r="O55" s="105">
        <f t="shared" si="0"/>
        <v>0</v>
      </c>
      <c r="P55" s="105">
        <f t="shared" si="0"/>
        <v>0</v>
      </c>
      <c r="Q55" s="105">
        <f t="shared" si="0"/>
        <v>0</v>
      </c>
      <c r="R55" s="105">
        <f t="shared" si="0"/>
        <v>0</v>
      </c>
      <c r="S55" s="105">
        <f t="shared" si="0"/>
        <v>0</v>
      </c>
      <c r="T55" s="105">
        <f t="shared" si="0"/>
        <v>0</v>
      </c>
      <c r="U55" s="105">
        <f t="shared" si="0"/>
        <v>0</v>
      </c>
      <c r="V55" s="105">
        <f t="shared" si="0"/>
        <v>0</v>
      </c>
      <c r="W55" s="105">
        <f t="shared" si="0"/>
        <v>0</v>
      </c>
      <c r="X55" s="105">
        <f t="shared" si="0"/>
        <v>0</v>
      </c>
      <c r="Y55" s="105">
        <f t="shared" si="0"/>
        <v>0</v>
      </c>
      <c r="Z55" s="105">
        <f t="shared" si="0"/>
        <v>0</v>
      </c>
      <c r="AA55" s="105">
        <f t="shared" si="0"/>
        <v>0</v>
      </c>
      <c r="AB55" s="105">
        <f t="shared" si="0"/>
        <v>0</v>
      </c>
      <c r="AC55" s="105">
        <f t="shared" si="0"/>
        <v>0</v>
      </c>
      <c r="AD55" s="105">
        <f t="shared" si="0"/>
        <v>0</v>
      </c>
      <c r="AE55" s="105">
        <f t="shared" si="0"/>
        <v>0</v>
      </c>
      <c r="AF55" s="105">
        <f t="shared" si="0"/>
        <v>0</v>
      </c>
      <c r="AG55" s="105">
        <f t="shared" si="0"/>
        <v>0</v>
      </c>
    </row>
    <row r="56" spans="1:33">
      <c r="A56" s="8" t="s">
        <v>74</v>
      </c>
      <c r="B56" s="32">
        <f>(VLOOKUP(B54,$B$61:$C$65,2,0)*B53)*1</f>
        <v>13914.622799999999</v>
      </c>
      <c r="C56" s="30">
        <f>IFERROR(VLOOKUP(C54,$B$61:$C$65,2,0)*C53*C52,0)</f>
        <v>0</v>
      </c>
      <c r="D56" s="30">
        <f t="shared" ref="D56:AG56" si="1">IFERROR(VLOOKUP(D54,$B$61:$C$65,2,0)*D53*D52,0)</f>
        <v>0</v>
      </c>
      <c r="E56" s="30">
        <f t="shared" si="1"/>
        <v>0</v>
      </c>
      <c r="F56" s="30">
        <f t="shared" si="1"/>
        <v>0</v>
      </c>
      <c r="G56" s="30">
        <f t="shared" si="1"/>
        <v>0</v>
      </c>
      <c r="H56" s="30">
        <f t="shared" si="1"/>
        <v>0</v>
      </c>
      <c r="I56" s="30">
        <f t="shared" si="1"/>
        <v>0</v>
      </c>
      <c r="J56" s="30">
        <f t="shared" si="1"/>
        <v>0</v>
      </c>
      <c r="K56" s="30">
        <f t="shared" si="1"/>
        <v>0</v>
      </c>
      <c r="L56" s="30">
        <f t="shared" si="1"/>
        <v>0</v>
      </c>
      <c r="M56" s="30">
        <f t="shared" si="1"/>
        <v>0</v>
      </c>
      <c r="N56" s="30">
        <f t="shared" si="1"/>
        <v>0</v>
      </c>
      <c r="O56" s="30">
        <f t="shared" si="1"/>
        <v>0</v>
      </c>
      <c r="P56" s="30">
        <f t="shared" si="1"/>
        <v>0</v>
      </c>
      <c r="Q56" s="30">
        <f t="shared" si="1"/>
        <v>0</v>
      </c>
      <c r="R56" s="30">
        <f t="shared" si="1"/>
        <v>0</v>
      </c>
      <c r="S56" s="30">
        <f t="shared" si="1"/>
        <v>0</v>
      </c>
      <c r="T56" s="30">
        <f t="shared" si="1"/>
        <v>0</v>
      </c>
      <c r="U56" s="30">
        <f t="shared" si="1"/>
        <v>0</v>
      </c>
      <c r="V56" s="30">
        <f t="shared" si="1"/>
        <v>0</v>
      </c>
      <c r="W56" s="30">
        <f t="shared" si="1"/>
        <v>0</v>
      </c>
      <c r="X56" s="30">
        <f t="shared" si="1"/>
        <v>0</v>
      </c>
      <c r="Y56" s="30">
        <f t="shared" si="1"/>
        <v>0</v>
      </c>
      <c r="Z56" s="30">
        <f t="shared" si="1"/>
        <v>0</v>
      </c>
      <c r="AA56" s="30">
        <f t="shared" si="1"/>
        <v>0</v>
      </c>
      <c r="AB56" s="30">
        <f t="shared" si="1"/>
        <v>0</v>
      </c>
      <c r="AC56" s="30">
        <f t="shared" si="1"/>
        <v>0</v>
      </c>
      <c r="AD56" s="30">
        <f t="shared" si="1"/>
        <v>0</v>
      </c>
      <c r="AE56" s="30">
        <f t="shared" si="1"/>
        <v>0</v>
      </c>
      <c r="AF56" s="30">
        <f t="shared" si="1"/>
        <v>0</v>
      </c>
      <c r="AG56" s="30">
        <f t="shared" si="1"/>
        <v>0</v>
      </c>
    </row>
    <row r="57" spans="1:33" ht="15" thickBot="1">
      <c r="A57" s="8" t="s">
        <v>75</v>
      </c>
      <c r="B57" s="33">
        <f>IF(B53&gt;0,$B$66*B52,0)</f>
        <v>7557</v>
      </c>
      <c r="C57" s="106">
        <f>IFERROR($B$66*C52,0)</f>
        <v>0</v>
      </c>
      <c r="D57" s="106">
        <f t="shared" ref="D57:AG57" si="2">IFERROR($B$66*D52,0)</f>
        <v>0</v>
      </c>
      <c r="E57" s="106">
        <f t="shared" si="2"/>
        <v>0</v>
      </c>
      <c r="F57" s="106">
        <f t="shared" si="2"/>
        <v>0</v>
      </c>
      <c r="G57" s="106">
        <f t="shared" si="2"/>
        <v>0</v>
      </c>
      <c r="H57" s="106">
        <f t="shared" si="2"/>
        <v>0</v>
      </c>
      <c r="I57" s="106">
        <f t="shared" si="2"/>
        <v>0</v>
      </c>
      <c r="J57" s="106">
        <f t="shared" si="2"/>
        <v>0</v>
      </c>
      <c r="K57" s="106">
        <f t="shared" si="2"/>
        <v>0</v>
      </c>
      <c r="L57" s="106">
        <f t="shared" si="2"/>
        <v>0</v>
      </c>
      <c r="M57" s="106">
        <f t="shared" si="2"/>
        <v>0</v>
      </c>
      <c r="N57" s="106">
        <f t="shared" si="2"/>
        <v>0</v>
      </c>
      <c r="O57" s="106">
        <f t="shared" si="2"/>
        <v>0</v>
      </c>
      <c r="P57" s="106">
        <f t="shared" si="2"/>
        <v>0</v>
      </c>
      <c r="Q57" s="106">
        <f t="shared" si="2"/>
        <v>0</v>
      </c>
      <c r="R57" s="106">
        <f t="shared" si="2"/>
        <v>0</v>
      </c>
      <c r="S57" s="106">
        <f t="shared" si="2"/>
        <v>0</v>
      </c>
      <c r="T57" s="106">
        <f t="shared" si="2"/>
        <v>0</v>
      </c>
      <c r="U57" s="106">
        <f t="shared" si="2"/>
        <v>0</v>
      </c>
      <c r="V57" s="106">
        <f t="shared" si="2"/>
        <v>0</v>
      </c>
      <c r="W57" s="106">
        <f t="shared" si="2"/>
        <v>0</v>
      </c>
      <c r="X57" s="106">
        <f t="shared" si="2"/>
        <v>0</v>
      </c>
      <c r="Y57" s="106">
        <f t="shared" si="2"/>
        <v>0</v>
      </c>
      <c r="Z57" s="106">
        <f t="shared" si="2"/>
        <v>0</v>
      </c>
      <c r="AA57" s="106">
        <f t="shared" si="2"/>
        <v>0</v>
      </c>
      <c r="AB57" s="106">
        <f t="shared" si="2"/>
        <v>0</v>
      </c>
      <c r="AC57" s="106">
        <f t="shared" si="2"/>
        <v>0</v>
      </c>
      <c r="AD57" s="106">
        <f t="shared" si="2"/>
        <v>0</v>
      </c>
      <c r="AE57" s="106">
        <f t="shared" si="2"/>
        <v>0</v>
      </c>
      <c r="AF57" s="106">
        <f t="shared" si="2"/>
        <v>0</v>
      </c>
      <c r="AG57" s="106">
        <f t="shared" si="2"/>
        <v>0</v>
      </c>
    </row>
    <row r="58" spans="1:33" ht="15.6">
      <c r="A58" s="95" t="s">
        <v>76</v>
      </c>
      <c r="B58" s="96"/>
      <c r="C58" s="97"/>
    </row>
    <row r="59" spans="1:33">
      <c r="A59" s="71" t="s">
        <v>77</v>
      </c>
      <c r="B59" s="72">
        <v>7.6499999999999999E-2</v>
      </c>
      <c r="C59" s="73"/>
    </row>
    <row r="60" spans="1:33">
      <c r="A60" s="74"/>
      <c r="B60" s="75"/>
      <c r="C60" s="75"/>
    </row>
    <row r="61" spans="1:33">
      <c r="A61" s="74" t="s">
        <v>78</v>
      </c>
      <c r="B61" s="77" t="s">
        <v>72</v>
      </c>
      <c r="C61" s="76">
        <v>0.25019999999999998</v>
      </c>
    </row>
    <row r="62" spans="1:33">
      <c r="A62" s="74" t="s">
        <v>79</v>
      </c>
      <c r="B62" s="77" t="s">
        <v>80</v>
      </c>
      <c r="C62" s="76">
        <v>0.30020000000000002</v>
      </c>
      <c r="J62" s="48"/>
    </row>
    <row r="63" spans="1:33">
      <c r="A63" s="74" t="s">
        <v>81</v>
      </c>
      <c r="B63" s="77" t="s">
        <v>82</v>
      </c>
      <c r="C63" s="76">
        <v>0.42420000000000002</v>
      </c>
      <c r="J63" s="48"/>
    </row>
    <row r="64" spans="1:33">
      <c r="A64" s="74" t="s">
        <v>83</v>
      </c>
      <c r="B64" s="77" t="s">
        <v>84</v>
      </c>
      <c r="C64" s="76">
        <v>0.27789999999999998</v>
      </c>
      <c r="J64" s="48"/>
    </row>
    <row r="65" spans="1:34" ht="17.45" customHeight="1">
      <c r="A65" s="74" t="s">
        <v>85</v>
      </c>
      <c r="B65" s="77" t="s">
        <v>86</v>
      </c>
      <c r="C65" s="76">
        <v>0.1409</v>
      </c>
    </row>
    <row r="66" spans="1:34">
      <c r="A66" s="74" t="s">
        <v>87</v>
      </c>
      <c r="B66" s="78">
        <v>7557</v>
      </c>
      <c r="C66" s="79"/>
    </row>
    <row r="67" spans="1:34">
      <c r="A67" s="20"/>
      <c r="B67" s="6"/>
      <c r="C67" s="7"/>
    </row>
    <row r="68" spans="1:34">
      <c r="A68" s="65" t="s">
        <v>88</v>
      </c>
      <c r="C68"/>
      <c r="D68"/>
    </row>
    <row r="69" spans="1:34" ht="15" customHeight="1">
      <c r="A69" s="66" t="s">
        <v>89</v>
      </c>
      <c r="B69" s="64"/>
      <c r="C69" s="64"/>
      <c r="D69" s="64"/>
      <c r="E69" s="64"/>
      <c r="F69" s="64"/>
      <c r="G69" s="64"/>
    </row>
    <row r="70" spans="1:34">
      <c r="A70" s="67" t="s">
        <v>90</v>
      </c>
      <c r="B70" s="64"/>
      <c r="C70" s="64"/>
      <c r="D70" s="64"/>
      <c r="E70" s="64"/>
      <c r="F70" s="64"/>
      <c r="G70" s="64"/>
    </row>
    <row r="71" spans="1:34">
      <c r="A71" s="51"/>
      <c r="B71"/>
      <c r="C71"/>
      <c r="D71"/>
    </row>
    <row r="72" spans="1:34">
      <c r="A72" s="17"/>
      <c r="B72" s="2" t="s">
        <v>91</v>
      </c>
    </row>
    <row r="73" spans="1:34">
      <c r="A73" s="17"/>
      <c r="B73" s="31" t="s">
        <v>29</v>
      </c>
      <c r="C73" s="22" t="s">
        <v>30</v>
      </c>
      <c r="D73" s="22" t="s">
        <v>31</v>
      </c>
      <c r="E73" s="22" t="s">
        <v>32</v>
      </c>
      <c r="F73" s="22" t="s">
        <v>33</v>
      </c>
      <c r="G73" s="22" t="s">
        <v>34</v>
      </c>
      <c r="H73" s="23" t="s">
        <v>35</v>
      </c>
      <c r="I73" s="23" t="s">
        <v>36</v>
      </c>
      <c r="J73" s="23" t="s">
        <v>37</v>
      </c>
      <c r="K73" s="23" t="s">
        <v>38</v>
      </c>
      <c r="L73" s="23" t="s">
        <v>39</v>
      </c>
      <c r="M73" s="23" t="s">
        <v>40</v>
      </c>
      <c r="N73" s="23" t="s">
        <v>41</v>
      </c>
      <c r="O73" s="23" t="s">
        <v>42</v>
      </c>
      <c r="P73" s="23" t="s">
        <v>43</v>
      </c>
      <c r="Q73" s="23" t="s">
        <v>44</v>
      </c>
      <c r="R73" s="23" t="s">
        <v>45</v>
      </c>
      <c r="S73" s="23" t="s">
        <v>46</v>
      </c>
      <c r="T73" s="23" t="s">
        <v>47</v>
      </c>
      <c r="U73" s="23" t="s">
        <v>48</v>
      </c>
      <c r="V73" s="23" t="s">
        <v>49</v>
      </c>
      <c r="W73" s="23" t="s">
        <v>49</v>
      </c>
      <c r="X73" s="23" t="s">
        <v>50</v>
      </c>
      <c r="Y73" s="23" t="s">
        <v>51</v>
      </c>
      <c r="Z73" s="23" t="s">
        <v>52</v>
      </c>
      <c r="AA73" s="23" t="s">
        <v>53</v>
      </c>
      <c r="AB73" s="23" t="s">
        <v>54</v>
      </c>
      <c r="AC73" s="23" t="s">
        <v>55</v>
      </c>
      <c r="AD73" s="23" t="s">
        <v>56</v>
      </c>
      <c r="AE73" s="23" t="s">
        <v>57</v>
      </c>
      <c r="AF73" s="23" t="s">
        <v>58</v>
      </c>
      <c r="AG73" s="23" t="s">
        <v>59</v>
      </c>
      <c r="AH73" s="50" t="s">
        <v>92</v>
      </c>
    </row>
    <row r="74" spans="1:34">
      <c r="A74" s="18" t="s">
        <v>93</v>
      </c>
      <c r="B74" s="131">
        <f>IF(B$54=$B$62,0,B52*B53)</f>
        <v>55614</v>
      </c>
      <c r="C74" s="132">
        <f>IF(C$54=$B$62,0,C52*C53)</f>
        <v>0</v>
      </c>
      <c r="D74" s="132">
        <f>IF(D$54=$B$62,0,D52*D53)</f>
        <v>0</v>
      </c>
      <c r="E74" s="132">
        <f t="shared" ref="E74:AG74" si="3">IF(E$54=$B$62,0,E52*E53)</f>
        <v>0</v>
      </c>
      <c r="F74" s="132">
        <f t="shared" si="3"/>
        <v>0</v>
      </c>
      <c r="G74" s="132">
        <f t="shared" si="3"/>
        <v>0</v>
      </c>
      <c r="H74" s="132">
        <f t="shared" si="3"/>
        <v>0</v>
      </c>
      <c r="I74" s="132">
        <f t="shared" si="3"/>
        <v>0</v>
      </c>
      <c r="J74" s="132">
        <f t="shared" si="3"/>
        <v>0</v>
      </c>
      <c r="K74" s="132">
        <f t="shared" si="3"/>
        <v>0</v>
      </c>
      <c r="L74" s="132">
        <f t="shared" si="3"/>
        <v>0</v>
      </c>
      <c r="M74" s="132">
        <f t="shared" si="3"/>
        <v>0</v>
      </c>
      <c r="N74" s="132">
        <f t="shared" si="3"/>
        <v>0</v>
      </c>
      <c r="O74" s="132">
        <f t="shared" si="3"/>
        <v>0</v>
      </c>
      <c r="P74" s="132">
        <f t="shared" si="3"/>
        <v>0</v>
      </c>
      <c r="Q74" s="132">
        <f t="shared" si="3"/>
        <v>0</v>
      </c>
      <c r="R74" s="132">
        <f t="shared" si="3"/>
        <v>0</v>
      </c>
      <c r="S74" s="132">
        <f t="shared" si="3"/>
        <v>0</v>
      </c>
      <c r="T74" s="132">
        <f t="shared" si="3"/>
        <v>0</v>
      </c>
      <c r="U74" s="132">
        <f t="shared" si="3"/>
        <v>0</v>
      </c>
      <c r="V74" s="132">
        <f t="shared" si="3"/>
        <v>0</v>
      </c>
      <c r="W74" s="132">
        <f t="shared" si="3"/>
        <v>0</v>
      </c>
      <c r="X74" s="132">
        <f t="shared" si="3"/>
        <v>0</v>
      </c>
      <c r="Y74" s="132">
        <f t="shared" si="3"/>
        <v>0</v>
      </c>
      <c r="Z74" s="132">
        <f t="shared" si="3"/>
        <v>0</v>
      </c>
      <c r="AA74" s="132">
        <f t="shared" si="3"/>
        <v>0</v>
      </c>
      <c r="AB74" s="132">
        <f t="shared" si="3"/>
        <v>0</v>
      </c>
      <c r="AC74" s="132">
        <f t="shared" si="3"/>
        <v>0</v>
      </c>
      <c r="AD74" s="132">
        <f t="shared" si="3"/>
        <v>0</v>
      </c>
      <c r="AE74" s="132">
        <f t="shared" si="3"/>
        <v>0</v>
      </c>
      <c r="AF74" s="132">
        <f t="shared" si="3"/>
        <v>0</v>
      </c>
      <c r="AG74" s="132">
        <f t="shared" si="3"/>
        <v>0</v>
      </c>
      <c r="AH74" s="49">
        <f>SUM(C74:AG74)</f>
        <v>0</v>
      </c>
    </row>
    <row r="75" spans="1:34">
      <c r="A75" s="18" t="s">
        <v>94</v>
      </c>
      <c r="B75" s="38">
        <f>B55</f>
        <v>4254.4709999999995</v>
      </c>
      <c r="C75" s="133">
        <f>C55</f>
        <v>0</v>
      </c>
      <c r="D75" s="133">
        <f t="shared" ref="D75:AG75" si="4">D55</f>
        <v>0</v>
      </c>
      <c r="E75" s="133">
        <f t="shared" si="4"/>
        <v>0</v>
      </c>
      <c r="F75" s="133">
        <f t="shared" si="4"/>
        <v>0</v>
      </c>
      <c r="G75" s="133">
        <f t="shared" si="4"/>
        <v>0</v>
      </c>
      <c r="H75" s="133">
        <f t="shared" si="4"/>
        <v>0</v>
      </c>
      <c r="I75" s="133">
        <f t="shared" si="4"/>
        <v>0</v>
      </c>
      <c r="J75" s="133">
        <f t="shared" si="4"/>
        <v>0</v>
      </c>
      <c r="K75" s="133">
        <f t="shared" si="4"/>
        <v>0</v>
      </c>
      <c r="L75" s="133">
        <f t="shared" si="4"/>
        <v>0</v>
      </c>
      <c r="M75" s="133">
        <f t="shared" si="4"/>
        <v>0</v>
      </c>
      <c r="N75" s="133">
        <f t="shared" si="4"/>
        <v>0</v>
      </c>
      <c r="O75" s="133">
        <f t="shared" si="4"/>
        <v>0</v>
      </c>
      <c r="P75" s="133">
        <f t="shared" si="4"/>
        <v>0</v>
      </c>
      <c r="Q75" s="133">
        <f t="shared" si="4"/>
        <v>0</v>
      </c>
      <c r="R75" s="133">
        <f t="shared" si="4"/>
        <v>0</v>
      </c>
      <c r="S75" s="133">
        <f t="shared" si="4"/>
        <v>0</v>
      </c>
      <c r="T75" s="133">
        <f t="shared" si="4"/>
        <v>0</v>
      </c>
      <c r="U75" s="133">
        <f t="shared" si="4"/>
        <v>0</v>
      </c>
      <c r="V75" s="133">
        <f t="shared" si="4"/>
        <v>0</v>
      </c>
      <c r="W75" s="133">
        <f t="shared" si="4"/>
        <v>0</v>
      </c>
      <c r="X75" s="133">
        <f t="shared" si="4"/>
        <v>0</v>
      </c>
      <c r="Y75" s="133">
        <f t="shared" si="4"/>
        <v>0</v>
      </c>
      <c r="Z75" s="133">
        <f t="shared" si="4"/>
        <v>0</v>
      </c>
      <c r="AA75" s="133">
        <f t="shared" si="4"/>
        <v>0</v>
      </c>
      <c r="AB75" s="133">
        <f t="shared" si="4"/>
        <v>0</v>
      </c>
      <c r="AC75" s="133">
        <f t="shared" si="4"/>
        <v>0</v>
      </c>
      <c r="AD75" s="133">
        <f t="shared" si="4"/>
        <v>0</v>
      </c>
      <c r="AE75" s="133">
        <f t="shared" si="4"/>
        <v>0</v>
      </c>
      <c r="AF75" s="133">
        <f t="shared" si="4"/>
        <v>0</v>
      </c>
      <c r="AG75" s="133">
        <f t="shared" si="4"/>
        <v>0</v>
      </c>
      <c r="AH75" s="49">
        <f t="shared" ref="AH75:AH80" si="5">SUM(C75:AG75)</f>
        <v>0</v>
      </c>
    </row>
    <row r="76" spans="1:34">
      <c r="A76" s="18" t="s">
        <v>95</v>
      </c>
      <c r="B76" s="127">
        <f>IFERROR(IF(B$54=$B$61,B53*$C$61,IF(B$54=$B$62,0,IF(B$54=$B$63,B53*$C$63,IF(B$54=$B$64,B53*$C$64,IF(B$54=$B$65,B53*$C$65,"")))))*B52,0)</f>
        <v>13914.622799999999</v>
      </c>
      <c r="C76" s="134">
        <f>IFERROR(IF(C$54=$B$61,C53*$C$61,IF(C$54=$B$62,0,IF(C$54=$B$63,C53*$C$63,IF(C$54=$B$64,C53*$C$64,IF(C$54=$B$65,C53*$C$65,"")))))*C52,0)</f>
        <v>0</v>
      </c>
      <c r="D76" s="134">
        <f t="shared" ref="D76:AG76" si="6">IFERROR(IF(D$54=$B$61,D53*$C$61,IF(D$54=$B$62,0,IF(D$54=$B$63,D53*$C$63,IF(D$54=$B$64,D53*$C$64,IF(D$54=$B$65,D53*$C$65,"")))))*D52,0)</f>
        <v>0</v>
      </c>
      <c r="E76" s="134">
        <f t="shared" si="6"/>
        <v>0</v>
      </c>
      <c r="F76" s="134">
        <f t="shared" si="6"/>
        <v>0</v>
      </c>
      <c r="G76" s="134">
        <f t="shared" si="6"/>
        <v>0</v>
      </c>
      <c r="H76" s="134">
        <f t="shared" si="6"/>
        <v>0</v>
      </c>
      <c r="I76" s="134">
        <f t="shared" si="6"/>
        <v>0</v>
      </c>
      <c r="J76" s="134">
        <f t="shared" si="6"/>
        <v>0</v>
      </c>
      <c r="K76" s="134">
        <f t="shared" si="6"/>
        <v>0</v>
      </c>
      <c r="L76" s="134">
        <f t="shared" si="6"/>
        <v>0</v>
      </c>
      <c r="M76" s="134">
        <f t="shared" si="6"/>
        <v>0</v>
      </c>
      <c r="N76" s="134">
        <f t="shared" si="6"/>
        <v>0</v>
      </c>
      <c r="O76" s="134">
        <f t="shared" si="6"/>
        <v>0</v>
      </c>
      <c r="P76" s="134">
        <f t="shared" si="6"/>
        <v>0</v>
      </c>
      <c r="Q76" s="134">
        <f t="shared" si="6"/>
        <v>0</v>
      </c>
      <c r="R76" s="134">
        <f t="shared" si="6"/>
        <v>0</v>
      </c>
      <c r="S76" s="134">
        <f t="shared" si="6"/>
        <v>0</v>
      </c>
      <c r="T76" s="134">
        <f t="shared" si="6"/>
        <v>0</v>
      </c>
      <c r="U76" s="134">
        <f t="shared" si="6"/>
        <v>0</v>
      </c>
      <c r="V76" s="134">
        <f t="shared" si="6"/>
        <v>0</v>
      </c>
      <c r="W76" s="134">
        <f t="shared" si="6"/>
        <v>0</v>
      </c>
      <c r="X76" s="134">
        <f t="shared" si="6"/>
        <v>0</v>
      </c>
      <c r="Y76" s="134">
        <f t="shared" si="6"/>
        <v>0</v>
      </c>
      <c r="Z76" s="134">
        <f t="shared" si="6"/>
        <v>0</v>
      </c>
      <c r="AA76" s="134">
        <f t="shared" si="6"/>
        <v>0</v>
      </c>
      <c r="AB76" s="134">
        <f t="shared" si="6"/>
        <v>0</v>
      </c>
      <c r="AC76" s="134">
        <f t="shared" si="6"/>
        <v>0</v>
      </c>
      <c r="AD76" s="134">
        <f t="shared" si="6"/>
        <v>0</v>
      </c>
      <c r="AE76" s="134">
        <f t="shared" si="6"/>
        <v>0</v>
      </c>
      <c r="AF76" s="134">
        <f t="shared" si="6"/>
        <v>0</v>
      </c>
      <c r="AG76" s="134">
        <f t="shared" si="6"/>
        <v>0</v>
      </c>
      <c r="AH76" s="49">
        <f t="shared" si="5"/>
        <v>0</v>
      </c>
    </row>
    <row r="77" spans="1:34">
      <c r="A77" s="18" t="s">
        <v>96</v>
      </c>
      <c r="B77" s="38">
        <f>B52*$B$66</f>
        <v>7557</v>
      </c>
      <c r="C77" s="133">
        <f>C52*$B$66</f>
        <v>0</v>
      </c>
      <c r="D77" s="133">
        <f t="shared" ref="D77:AG77" si="7">D52*$B$66</f>
        <v>0</v>
      </c>
      <c r="E77" s="133">
        <f t="shared" si="7"/>
        <v>0</v>
      </c>
      <c r="F77" s="133">
        <f t="shared" si="7"/>
        <v>0</v>
      </c>
      <c r="G77" s="133">
        <f t="shared" si="7"/>
        <v>0</v>
      </c>
      <c r="H77" s="133">
        <f t="shared" si="7"/>
        <v>0</v>
      </c>
      <c r="I77" s="133">
        <f t="shared" si="7"/>
        <v>0</v>
      </c>
      <c r="J77" s="133">
        <f t="shared" si="7"/>
        <v>0</v>
      </c>
      <c r="K77" s="133">
        <f t="shared" si="7"/>
        <v>0</v>
      </c>
      <c r="L77" s="133">
        <f t="shared" si="7"/>
        <v>0</v>
      </c>
      <c r="M77" s="133">
        <f t="shared" si="7"/>
        <v>0</v>
      </c>
      <c r="N77" s="133">
        <f t="shared" si="7"/>
        <v>0</v>
      </c>
      <c r="O77" s="133">
        <f t="shared" si="7"/>
        <v>0</v>
      </c>
      <c r="P77" s="133">
        <f t="shared" si="7"/>
        <v>0</v>
      </c>
      <c r="Q77" s="133">
        <f t="shared" si="7"/>
        <v>0</v>
      </c>
      <c r="R77" s="133">
        <f t="shared" si="7"/>
        <v>0</v>
      </c>
      <c r="S77" s="133">
        <f t="shared" si="7"/>
        <v>0</v>
      </c>
      <c r="T77" s="133">
        <f t="shared" si="7"/>
        <v>0</v>
      </c>
      <c r="U77" s="133">
        <f t="shared" si="7"/>
        <v>0</v>
      </c>
      <c r="V77" s="133">
        <f t="shared" si="7"/>
        <v>0</v>
      </c>
      <c r="W77" s="133">
        <f t="shared" si="7"/>
        <v>0</v>
      </c>
      <c r="X77" s="133">
        <f t="shared" si="7"/>
        <v>0</v>
      </c>
      <c r="Y77" s="133">
        <f t="shared" si="7"/>
        <v>0</v>
      </c>
      <c r="Z77" s="133">
        <f t="shared" si="7"/>
        <v>0</v>
      </c>
      <c r="AA77" s="133">
        <f t="shared" si="7"/>
        <v>0</v>
      </c>
      <c r="AB77" s="133">
        <f t="shared" si="7"/>
        <v>0</v>
      </c>
      <c r="AC77" s="133">
        <f t="shared" si="7"/>
        <v>0</v>
      </c>
      <c r="AD77" s="133">
        <f t="shared" si="7"/>
        <v>0</v>
      </c>
      <c r="AE77" s="133">
        <f t="shared" si="7"/>
        <v>0</v>
      </c>
      <c r="AF77" s="133">
        <f t="shared" si="7"/>
        <v>0</v>
      </c>
      <c r="AG77" s="133">
        <f t="shared" si="7"/>
        <v>0</v>
      </c>
      <c r="AH77" s="49">
        <f t="shared" si="5"/>
        <v>0</v>
      </c>
    </row>
    <row r="78" spans="1:34">
      <c r="A78" s="18" t="s">
        <v>97</v>
      </c>
      <c r="B78" s="38">
        <f>IF(B$54=$B$62,B53*B52,0)</f>
        <v>0</v>
      </c>
      <c r="C78" s="133">
        <f>IF(C$54=$B$62,C53*C52,0)</f>
        <v>0</v>
      </c>
      <c r="D78" s="133">
        <f t="shared" ref="D78:AG78" si="8">IF(D$54=$B$62,D53*D52,0)</f>
        <v>0</v>
      </c>
      <c r="E78" s="133">
        <f t="shared" si="8"/>
        <v>0</v>
      </c>
      <c r="F78" s="133">
        <f t="shared" si="8"/>
        <v>0</v>
      </c>
      <c r="G78" s="133">
        <f t="shared" si="8"/>
        <v>0</v>
      </c>
      <c r="H78" s="133">
        <f t="shared" si="8"/>
        <v>0</v>
      </c>
      <c r="I78" s="133">
        <f t="shared" si="8"/>
        <v>0</v>
      </c>
      <c r="J78" s="133">
        <f t="shared" si="8"/>
        <v>0</v>
      </c>
      <c r="K78" s="133">
        <f t="shared" si="8"/>
        <v>0</v>
      </c>
      <c r="L78" s="133">
        <f t="shared" si="8"/>
        <v>0</v>
      </c>
      <c r="M78" s="133">
        <f t="shared" si="8"/>
        <v>0</v>
      </c>
      <c r="N78" s="133">
        <f t="shared" si="8"/>
        <v>0</v>
      </c>
      <c r="O78" s="133">
        <f t="shared" si="8"/>
        <v>0</v>
      </c>
      <c r="P78" s="133">
        <f t="shared" si="8"/>
        <v>0</v>
      </c>
      <c r="Q78" s="133">
        <f t="shared" si="8"/>
        <v>0</v>
      </c>
      <c r="R78" s="133">
        <f t="shared" si="8"/>
        <v>0</v>
      </c>
      <c r="S78" s="133">
        <f t="shared" si="8"/>
        <v>0</v>
      </c>
      <c r="T78" s="133">
        <f t="shared" si="8"/>
        <v>0</v>
      </c>
      <c r="U78" s="133">
        <f t="shared" si="8"/>
        <v>0</v>
      </c>
      <c r="V78" s="133">
        <f t="shared" si="8"/>
        <v>0</v>
      </c>
      <c r="W78" s="133">
        <f t="shared" si="8"/>
        <v>0</v>
      </c>
      <c r="X78" s="133">
        <f t="shared" si="8"/>
        <v>0</v>
      </c>
      <c r="Y78" s="133">
        <f t="shared" si="8"/>
        <v>0</v>
      </c>
      <c r="Z78" s="133">
        <f t="shared" si="8"/>
        <v>0</v>
      </c>
      <c r="AA78" s="133">
        <f t="shared" si="8"/>
        <v>0</v>
      </c>
      <c r="AB78" s="133">
        <f t="shared" si="8"/>
        <v>0</v>
      </c>
      <c r="AC78" s="133">
        <f t="shared" si="8"/>
        <v>0</v>
      </c>
      <c r="AD78" s="133">
        <f t="shared" si="8"/>
        <v>0</v>
      </c>
      <c r="AE78" s="133">
        <f t="shared" si="8"/>
        <v>0</v>
      </c>
      <c r="AF78" s="133">
        <f t="shared" si="8"/>
        <v>0</v>
      </c>
      <c r="AG78" s="133">
        <f t="shared" si="8"/>
        <v>0</v>
      </c>
      <c r="AH78" s="49">
        <f t="shared" si="5"/>
        <v>0</v>
      </c>
    </row>
    <row r="79" spans="1:34">
      <c r="A79" s="18" t="s">
        <v>98</v>
      </c>
      <c r="B79" s="38">
        <f>IF(B$54=$B$62,B78*$C62,0)</f>
        <v>0</v>
      </c>
      <c r="C79" s="133">
        <f>IF(C$54=$B$62,C78*$C62,0)</f>
        <v>0</v>
      </c>
      <c r="D79" s="133">
        <f t="shared" ref="D79:AG79" si="9">IF(D$54=$B$62,D78*$C62,0)</f>
        <v>0</v>
      </c>
      <c r="E79" s="133">
        <f t="shared" si="9"/>
        <v>0</v>
      </c>
      <c r="F79" s="133">
        <f t="shared" si="9"/>
        <v>0</v>
      </c>
      <c r="G79" s="133">
        <f t="shared" si="9"/>
        <v>0</v>
      </c>
      <c r="H79" s="133">
        <f t="shared" si="9"/>
        <v>0</v>
      </c>
      <c r="I79" s="133">
        <f t="shared" si="9"/>
        <v>0</v>
      </c>
      <c r="J79" s="133">
        <f t="shared" si="9"/>
        <v>0</v>
      </c>
      <c r="K79" s="133">
        <f t="shared" si="9"/>
        <v>0</v>
      </c>
      <c r="L79" s="133">
        <f t="shared" si="9"/>
        <v>0</v>
      </c>
      <c r="M79" s="133">
        <f t="shared" si="9"/>
        <v>0</v>
      </c>
      <c r="N79" s="133">
        <f t="shared" si="9"/>
        <v>0</v>
      </c>
      <c r="O79" s="133">
        <f t="shared" si="9"/>
        <v>0</v>
      </c>
      <c r="P79" s="133">
        <f t="shared" si="9"/>
        <v>0</v>
      </c>
      <c r="Q79" s="133">
        <f t="shared" si="9"/>
        <v>0</v>
      </c>
      <c r="R79" s="133">
        <f t="shared" si="9"/>
        <v>0</v>
      </c>
      <c r="S79" s="133">
        <f t="shared" si="9"/>
        <v>0</v>
      </c>
      <c r="T79" s="133">
        <f t="shared" si="9"/>
        <v>0</v>
      </c>
      <c r="U79" s="133">
        <f t="shared" si="9"/>
        <v>0</v>
      </c>
      <c r="V79" s="133">
        <f t="shared" si="9"/>
        <v>0</v>
      </c>
      <c r="W79" s="133">
        <f t="shared" si="9"/>
        <v>0</v>
      </c>
      <c r="X79" s="133">
        <f t="shared" si="9"/>
        <v>0</v>
      </c>
      <c r="Y79" s="133">
        <f t="shared" si="9"/>
        <v>0</v>
      </c>
      <c r="Z79" s="133">
        <f t="shared" si="9"/>
        <v>0</v>
      </c>
      <c r="AA79" s="133">
        <f t="shared" si="9"/>
        <v>0</v>
      </c>
      <c r="AB79" s="133">
        <f t="shared" si="9"/>
        <v>0</v>
      </c>
      <c r="AC79" s="133">
        <f t="shared" si="9"/>
        <v>0</v>
      </c>
      <c r="AD79" s="133">
        <f t="shared" si="9"/>
        <v>0</v>
      </c>
      <c r="AE79" s="133">
        <f t="shared" si="9"/>
        <v>0</v>
      </c>
      <c r="AF79" s="133">
        <f t="shared" si="9"/>
        <v>0</v>
      </c>
      <c r="AG79" s="133">
        <f t="shared" si="9"/>
        <v>0</v>
      </c>
      <c r="AH79" s="49">
        <f t="shared" si="5"/>
        <v>0</v>
      </c>
    </row>
    <row r="80" spans="1:34">
      <c r="A80" s="46" t="s">
        <v>92</v>
      </c>
      <c r="B80" s="49">
        <f>SUM(B74:B79)</f>
        <v>81340.093800000002</v>
      </c>
      <c r="C80" s="49">
        <f>SUM(C74:C79)</f>
        <v>0</v>
      </c>
      <c r="D80" s="49">
        <f t="shared" ref="D80:AG80" si="10">SUM(D74:D79)</f>
        <v>0</v>
      </c>
      <c r="E80" s="49">
        <f t="shared" si="10"/>
        <v>0</v>
      </c>
      <c r="F80" s="49">
        <f t="shared" si="10"/>
        <v>0</v>
      </c>
      <c r="G80" s="49">
        <f t="shared" si="10"/>
        <v>0</v>
      </c>
      <c r="H80" s="49">
        <f t="shared" si="10"/>
        <v>0</v>
      </c>
      <c r="I80" s="49">
        <f t="shared" si="10"/>
        <v>0</v>
      </c>
      <c r="J80" s="49">
        <f t="shared" si="10"/>
        <v>0</v>
      </c>
      <c r="K80" s="49">
        <f t="shared" si="10"/>
        <v>0</v>
      </c>
      <c r="L80" s="49">
        <f t="shared" si="10"/>
        <v>0</v>
      </c>
      <c r="M80" s="49">
        <f t="shared" si="10"/>
        <v>0</v>
      </c>
      <c r="N80" s="49">
        <f t="shared" si="10"/>
        <v>0</v>
      </c>
      <c r="O80" s="49">
        <f t="shared" si="10"/>
        <v>0</v>
      </c>
      <c r="P80" s="49">
        <f t="shared" si="10"/>
        <v>0</v>
      </c>
      <c r="Q80" s="49">
        <f t="shared" si="10"/>
        <v>0</v>
      </c>
      <c r="R80" s="49">
        <f t="shared" si="10"/>
        <v>0</v>
      </c>
      <c r="S80" s="49">
        <f t="shared" si="10"/>
        <v>0</v>
      </c>
      <c r="T80" s="49">
        <f t="shared" si="10"/>
        <v>0</v>
      </c>
      <c r="U80" s="49">
        <f t="shared" si="10"/>
        <v>0</v>
      </c>
      <c r="V80" s="49">
        <f t="shared" si="10"/>
        <v>0</v>
      </c>
      <c r="W80" s="49">
        <f t="shared" si="10"/>
        <v>0</v>
      </c>
      <c r="X80" s="49">
        <f t="shared" si="10"/>
        <v>0</v>
      </c>
      <c r="Y80" s="49">
        <f t="shared" si="10"/>
        <v>0</v>
      </c>
      <c r="Z80" s="49">
        <f t="shared" si="10"/>
        <v>0</v>
      </c>
      <c r="AA80" s="49">
        <f t="shared" si="10"/>
        <v>0</v>
      </c>
      <c r="AB80" s="49">
        <f t="shared" si="10"/>
        <v>0</v>
      </c>
      <c r="AC80" s="49">
        <f t="shared" si="10"/>
        <v>0</v>
      </c>
      <c r="AD80" s="49">
        <f t="shared" si="10"/>
        <v>0</v>
      </c>
      <c r="AE80" s="49">
        <f t="shared" si="10"/>
        <v>0</v>
      </c>
      <c r="AF80" s="49">
        <f t="shared" si="10"/>
        <v>0</v>
      </c>
      <c r="AG80" s="49">
        <f t="shared" si="10"/>
        <v>0</v>
      </c>
      <c r="AH80" s="49">
        <f t="shared" si="5"/>
        <v>0</v>
      </c>
    </row>
    <row r="82" spans="1:35" ht="15" thickBot="1">
      <c r="A82" s="141"/>
    </row>
    <row r="83" spans="1:35">
      <c r="A83" s="40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4"/>
    </row>
    <row r="84" spans="1:35" ht="18.600000000000001">
      <c r="A84" s="41" t="s">
        <v>99</v>
      </c>
      <c r="AG84" s="5"/>
    </row>
    <row r="85" spans="1:35" ht="29.1">
      <c r="A85" s="138" t="s">
        <v>100</v>
      </c>
      <c r="B85" s="26" t="s">
        <v>29</v>
      </c>
      <c r="AG85" s="5"/>
      <c r="AH85" s="52" t="s">
        <v>101</v>
      </c>
    </row>
    <row r="86" spans="1:35">
      <c r="A86" s="8" t="s">
        <v>60</v>
      </c>
      <c r="B86" s="87">
        <v>101050</v>
      </c>
      <c r="C86" s="34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53"/>
      <c r="AH86" s="47"/>
      <c r="AI86" s="12"/>
    </row>
    <row r="87" spans="1:35">
      <c r="A87" s="8" t="s">
        <v>61</v>
      </c>
      <c r="B87" s="88" t="s">
        <v>102</v>
      </c>
      <c r="C87" s="34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53"/>
      <c r="AH87" s="47"/>
      <c r="AI87" s="12"/>
    </row>
    <row r="88" spans="1:35" ht="58.5" customHeight="1">
      <c r="A88" s="42" t="s">
        <v>62</v>
      </c>
      <c r="B88" s="39" t="s">
        <v>103</v>
      </c>
      <c r="C88" s="24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54"/>
      <c r="AH88" s="47"/>
      <c r="AI88" s="25"/>
    </row>
    <row r="89" spans="1:35" hidden="1">
      <c r="A89" s="8" t="s">
        <v>104</v>
      </c>
      <c r="B89" s="36"/>
      <c r="C89" s="35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55"/>
      <c r="AH89" s="47"/>
      <c r="AI89" s="12"/>
    </row>
    <row r="90" spans="1:35">
      <c r="A90" s="8" t="s">
        <v>105</v>
      </c>
      <c r="B90" s="37">
        <v>10000</v>
      </c>
      <c r="C90" s="35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55"/>
      <c r="AH90" s="56">
        <f>SUM(C90:AG90)</f>
        <v>0</v>
      </c>
      <c r="AI90" s="12"/>
    </row>
    <row r="91" spans="1:35">
      <c r="A91" s="8"/>
      <c r="B91" s="68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3"/>
      <c r="AH91" s="48"/>
      <c r="AI91" s="12"/>
    </row>
    <row r="92" spans="1:35" ht="15.6">
      <c r="A92" s="69" t="s">
        <v>106</v>
      </c>
      <c r="B92" s="68"/>
      <c r="C92" s="110"/>
      <c r="D92" s="110"/>
      <c r="E92" s="110"/>
      <c r="F92" s="110"/>
      <c r="G92" s="110"/>
      <c r="H92" s="110"/>
      <c r="I92" s="81" t="s">
        <v>107</v>
      </c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4"/>
      <c r="AH92" s="48"/>
      <c r="AI92" s="12"/>
    </row>
    <row r="93" spans="1:35">
      <c r="A93" s="8" t="s">
        <v>60</v>
      </c>
      <c r="B93" s="87">
        <v>101050</v>
      </c>
      <c r="C93" s="34"/>
      <c r="D93" s="34"/>
      <c r="E93" s="27"/>
      <c r="F93" s="27"/>
      <c r="G93" s="27"/>
      <c r="H93" s="27"/>
      <c r="I93" s="70"/>
      <c r="J93" s="111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4"/>
      <c r="AH93" s="48"/>
      <c r="AI93" s="12"/>
    </row>
    <row r="94" spans="1:35">
      <c r="A94" s="8" t="s">
        <v>108</v>
      </c>
      <c r="B94" s="88">
        <v>51210000</v>
      </c>
      <c r="C94" s="82">
        <v>512100000</v>
      </c>
      <c r="D94" s="82">
        <v>51510000</v>
      </c>
      <c r="E94" s="83">
        <v>51520000</v>
      </c>
      <c r="F94" s="83">
        <v>51560000</v>
      </c>
      <c r="G94" s="83">
        <v>51230000</v>
      </c>
      <c r="H94" s="83">
        <v>51530000</v>
      </c>
      <c r="I94" s="70"/>
      <c r="J94" s="111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4"/>
      <c r="AH94" s="48"/>
      <c r="AI94" s="12"/>
    </row>
    <row r="95" spans="1:35" ht="32.25" customHeight="1">
      <c r="A95" s="42" t="s">
        <v>109</v>
      </c>
      <c r="B95" s="39" t="s">
        <v>110</v>
      </c>
      <c r="C95" s="84" t="str">
        <f>A74</f>
        <v>Budgeted Salary 51210000</v>
      </c>
      <c r="D95" s="84" t="str">
        <f>A75</f>
        <v>SS 51510000</v>
      </c>
      <c r="E95" s="84" t="str">
        <f>A76</f>
        <v>Retirement 51520000</v>
      </c>
      <c r="F95" s="84" t="str">
        <f>A77</f>
        <v>Med Ins 51560000</v>
      </c>
      <c r="G95" s="84" t="str">
        <f>A78</f>
        <v>LEO Budgeted Salary 51230000</v>
      </c>
      <c r="H95" s="84" t="str">
        <f>A79</f>
        <v>LEO Retirement 51530000</v>
      </c>
      <c r="I95" s="70"/>
      <c r="J95" s="112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4"/>
      <c r="AH95" s="48"/>
      <c r="AI95" s="12"/>
    </row>
    <row r="96" spans="1:35">
      <c r="A96" s="8"/>
      <c r="B96" s="36"/>
      <c r="C96" s="85"/>
      <c r="D96" s="85"/>
      <c r="E96" s="86"/>
      <c r="F96" s="86"/>
      <c r="G96" s="86"/>
      <c r="H96" s="86"/>
      <c r="I96" s="7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4"/>
      <c r="AH96" s="48"/>
      <c r="AI96" s="12"/>
    </row>
    <row r="97" spans="1:35">
      <c r="A97" s="8" t="s">
        <v>105</v>
      </c>
      <c r="B97" s="37">
        <v>55614</v>
      </c>
      <c r="C97" s="85">
        <f>AH74</f>
        <v>0</v>
      </c>
      <c r="D97" s="85">
        <f>AH75</f>
        <v>0</v>
      </c>
      <c r="E97" s="86">
        <f>AH76</f>
        <v>0</v>
      </c>
      <c r="F97" s="86">
        <f>AH77</f>
        <v>0</v>
      </c>
      <c r="G97" s="86">
        <f>AH78</f>
        <v>0</v>
      </c>
      <c r="H97" s="86">
        <f>AH79</f>
        <v>0</v>
      </c>
      <c r="I97" s="108">
        <f>SUM(C97:H97)</f>
        <v>0</v>
      </c>
      <c r="J97" s="70" t="s">
        <v>111</v>
      </c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4"/>
      <c r="AH97" s="48"/>
      <c r="AI97" s="12"/>
    </row>
    <row r="98" spans="1:35">
      <c r="A98" s="8"/>
      <c r="B98" s="68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4"/>
      <c r="AH98" s="48"/>
      <c r="AI98" s="12"/>
    </row>
    <row r="99" spans="1:35" ht="15" thickBot="1">
      <c r="A99" s="43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5"/>
    </row>
  </sheetData>
  <mergeCells count="23">
    <mergeCell ref="B2:C2"/>
    <mergeCell ref="A28:B28"/>
    <mergeCell ref="A25:B25"/>
    <mergeCell ref="B4:C4"/>
    <mergeCell ref="A37:C37"/>
    <mergeCell ref="A8:C8"/>
    <mergeCell ref="B11:F11"/>
    <mergeCell ref="A14:C14"/>
    <mergeCell ref="A16:C16"/>
    <mergeCell ref="A17:G17"/>
    <mergeCell ref="A19:C19"/>
    <mergeCell ref="E37:G37"/>
    <mergeCell ref="A31:G31"/>
    <mergeCell ref="A33:G33"/>
    <mergeCell ref="A39:G39"/>
    <mergeCell ref="A41:C41"/>
    <mergeCell ref="A42:G42"/>
    <mergeCell ref="A20:G20"/>
    <mergeCell ref="A22:C22"/>
    <mergeCell ref="A23:G23"/>
    <mergeCell ref="A26:G26"/>
    <mergeCell ref="A29:G29"/>
    <mergeCell ref="A38:C38"/>
  </mergeCells>
  <dataValidations count="2">
    <dataValidation type="list" allowBlank="1" showInputMessage="1" showErrorMessage="1" sqref="B4:C4" xr:uid="{83B21074-1CAE-4573-AAE7-3D7122BC8E46}">
      <formula1>"Select one, Administrative Adjustment to Program, Internal Service Adjustment, Inflationary Increases, Lease Increases, Maintenance Contracts/License Increases, Operating/Building Reserves, Vehicle/Equipment Replacement, Other"</formula1>
    </dataValidation>
    <dataValidation type="list" allowBlank="1" showInputMessage="1" showErrorMessage="1" sqref="B54:AG54" xr:uid="{F27743BF-BB98-4931-8AA8-7626EA254ADA}">
      <formula1>$B$61:$B$65</formula1>
    </dataValidation>
  </dataValidations>
  <hyperlinks>
    <hyperlink ref="A69" r:id="rId1" xr:uid="{4651BE21-C384-49EF-873A-CF604865CF3F}"/>
    <hyperlink ref="E37" r:id="rId2" location="change-budget-job-aids" xr:uid="{5D464EF2-2B99-4C46-A53C-BF964FBCC338}"/>
  </hyperlinks>
  <pageMargins left="0.7" right="0.7" top="0.75" bottom="0.75" header="0.3" footer="0.3"/>
  <pageSetup scale="23" fitToHeight="0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4188D-915F-48E1-B76D-EF5A4A94BD0F}">
  <sheetPr>
    <pageSetUpPr fitToPage="1"/>
  </sheetPr>
  <dimension ref="A1:AK94"/>
  <sheetViews>
    <sheetView topLeftCell="A15" zoomScaleNormal="100" workbookViewId="0">
      <selection activeCell="A29" sqref="A29:G29"/>
    </sheetView>
  </sheetViews>
  <sheetFormatPr defaultColWidth="9.140625" defaultRowHeight="14.45"/>
  <cols>
    <col min="1" max="1" width="62.5703125" style="1" customWidth="1"/>
    <col min="2" max="2" width="14.42578125" style="2" customWidth="1"/>
    <col min="3" max="3" width="13.5703125" style="2" customWidth="1"/>
    <col min="4" max="4" width="25.140625" style="2" customWidth="1"/>
    <col min="5" max="8" width="13.5703125" style="2" customWidth="1"/>
    <col min="9" max="9" width="20.140625" style="2" bestFit="1" customWidth="1"/>
    <col min="10" max="58" width="13.5703125" style="2" customWidth="1"/>
    <col min="59" max="16384" width="9.140625" style="2"/>
  </cols>
  <sheetData>
    <row r="1" spans="1:7" ht="18.600000000000001">
      <c r="A1" s="92" t="s">
        <v>5</v>
      </c>
      <c r="B1" s="93"/>
      <c r="C1" s="93"/>
      <c r="D1" s="93"/>
      <c r="E1" s="93"/>
      <c r="F1" s="93"/>
      <c r="G1" s="94"/>
    </row>
    <row r="2" spans="1:7">
      <c r="A2" s="91" t="s">
        <v>6</v>
      </c>
      <c r="B2" s="155" t="s">
        <v>112</v>
      </c>
      <c r="C2" s="156"/>
    </row>
    <row r="3" spans="1:7">
      <c r="A3" s="91"/>
    </row>
    <row r="4" spans="1:7">
      <c r="A4" s="139" t="s">
        <v>8</v>
      </c>
      <c r="B4" s="155" t="s">
        <v>9</v>
      </c>
      <c r="C4" s="156"/>
    </row>
    <row r="5" spans="1:7" ht="15" thickBot="1">
      <c r="A5" s="139"/>
    </row>
    <row r="6" spans="1:7" ht="18.600000000000001">
      <c r="A6" s="92" t="s">
        <v>10</v>
      </c>
      <c r="B6" s="93"/>
      <c r="C6" s="93"/>
      <c r="D6" s="93"/>
      <c r="E6" s="93"/>
      <c r="F6" s="93"/>
      <c r="G6" s="94"/>
    </row>
    <row r="7" spans="1:7">
      <c r="A7" s="138" t="s">
        <v>11</v>
      </c>
      <c r="G7" s="5"/>
    </row>
    <row r="8" spans="1:7">
      <c r="A8" s="144"/>
      <c r="B8" s="145"/>
      <c r="C8" s="161"/>
      <c r="G8" s="5"/>
    </row>
    <row r="9" spans="1:7">
      <c r="A9" s="138"/>
      <c r="G9" s="5"/>
    </row>
    <row r="10" spans="1:7">
      <c r="A10" s="138" t="s">
        <v>12</v>
      </c>
      <c r="G10" s="5"/>
    </row>
    <row r="11" spans="1:7" ht="14.45" customHeight="1">
      <c r="A11" s="144"/>
      <c r="B11" s="145"/>
      <c r="C11" s="161"/>
      <c r="D11" s="136" t="s">
        <v>13</v>
      </c>
      <c r="E11" s="137"/>
      <c r="F11" s="137"/>
      <c r="G11" s="5"/>
    </row>
    <row r="12" spans="1:7">
      <c r="A12" s="11"/>
      <c r="G12" s="5"/>
    </row>
    <row r="13" spans="1:7">
      <c r="A13" s="138" t="s">
        <v>14</v>
      </c>
      <c r="G13" s="5"/>
    </row>
    <row r="14" spans="1:7">
      <c r="A14" s="144"/>
      <c r="B14" s="145"/>
      <c r="C14" s="161"/>
      <c r="G14" s="5"/>
    </row>
    <row r="15" spans="1:7">
      <c r="A15" s="140"/>
      <c r="G15" s="10"/>
    </row>
    <row r="16" spans="1:7" ht="34.5" customHeight="1">
      <c r="A16" s="174" t="s">
        <v>15</v>
      </c>
      <c r="B16" s="175"/>
      <c r="C16" s="175"/>
      <c r="D16" s="175"/>
      <c r="E16" s="175"/>
      <c r="F16" s="175"/>
      <c r="G16" s="176"/>
    </row>
    <row r="17" spans="1:7" ht="30" customHeight="1">
      <c r="A17" s="149"/>
      <c r="B17" s="150"/>
      <c r="C17" s="150"/>
      <c r="D17" s="150"/>
      <c r="E17" s="150"/>
      <c r="F17" s="150"/>
      <c r="G17" s="151"/>
    </row>
    <row r="18" spans="1:7" ht="19.5" customHeight="1">
      <c r="A18" s="11"/>
      <c r="B18" s="12"/>
      <c r="C18" s="12"/>
      <c r="D18" s="12"/>
      <c r="E18" s="12"/>
      <c r="F18" s="12"/>
      <c r="G18" s="10"/>
    </row>
    <row r="19" spans="1:7" ht="21" customHeight="1">
      <c r="A19" s="174" t="s">
        <v>16</v>
      </c>
      <c r="B19" s="175"/>
      <c r="C19" s="175"/>
      <c r="D19" s="175"/>
      <c r="E19" s="175"/>
      <c r="F19" s="175"/>
      <c r="G19" s="176"/>
    </row>
    <row r="20" spans="1:7" ht="30" customHeight="1">
      <c r="A20" s="144"/>
      <c r="B20" s="145"/>
      <c r="C20" s="145"/>
      <c r="D20" s="145"/>
      <c r="E20" s="145"/>
      <c r="F20" s="145"/>
      <c r="G20" s="146"/>
    </row>
    <row r="21" spans="1:7" ht="19.5" customHeight="1">
      <c r="A21" s="11"/>
      <c r="B21" s="12"/>
      <c r="C21" s="12"/>
      <c r="D21" s="12"/>
      <c r="E21" s="12"/>
      <c r="F21" s="12"/>
      <c r="G21" s="10"/>
    </row>
    <row r="22" spans="1:7" ht="35.25" customHeight="1">
      <c r="A22" s="177" t="s">
        <v>17</v>
      </c>
      <c r="B22" s="178"/>
      <c r="C22" s="178"/>
      <c r="D22" s="178"/>
      <c r="E22" s="178"/>
      <c r="F22" s="178"/>
      <c r="G22" s="179"/>
    </row>
    <row r="23" spans="1:7" ht="24" customHeight="1">
      <c r="A23" s="149"/>
      <c r="B23" s="150"/>
      <c r="C23" s="150"/>
      <c r="D23" s="150"/>
      <c r="E23" s="150"/>
      <c r="F23" s="150"/>
      <c r="G23" s="151"/>
    </row>
    <row r="24" spans="1:7" ht="19.5" customHeight="1">
      <c r="A24" s="60"/>
      <c r="B24" s="57"/>
      <c r="C24" s="57"/>
      <c r="D24" s="57"/>
      <c r="E24" s="57"/>
      <c r="F24" s="57"/>
      <c r="G24" s="58"/>
    </row>
    <row r="25" spans="1:7" ht="22.5" customHeight="1">
      <c r="A25" s="157" t="s">
        <v>18</v>
      </c>
      <c r="B25" s="158"/>
      <c r="C25" s="158"/>
      <c r="D25" s="158"/>
      <c r="E25" s="158"/>
      <c r="F25" s="158"/>
      <c r="G25" s="168"/>
    </row>
    <row r="26" spans="1:7" ht="23.25" customHeight="1">
      <c r="A26" s="169"/>
      <c r="B26" s="150"/>
      <c r="C26" s="150"/>
      <c r="D26" s="150"/>
      <c r="E26" s="150"/>
      <c r="F26" s="150"/>
      <c r="G26" s="151"/>
    </row>
    <row r="27" spans="1:7" ht="15" customHeight="1">
      <c r="A27" s="141"/>
      <c r="B27" s="102"/>
      <c r="C27" s="102"/>
      <c r="D27" s="102"/>
      <c r="E27" s="102"/>
      <c r="F27" s="102"/>
      <c r="G27" s="103"/>
    </row>
    <row r="28" spans="1:7" ht="24" customHeight="1">
      <c r="A28" s="157" t="s">
        <v>19</v>
      </c>
      <c r="B28" s="158"/>
      <c r="C28" s="158"/>
      <c r="D28" s="158"/>
      <c r="E28" s="158"/>
      <c r="F28" s="158"/>
      <c r="G28" s="168"/>
    </row>
    <row r="29" spans="1:7" ht="24.75" customHeight="1">
      <c r="A29" s="169"/>
      <c r="B29" s="150"/>
      <c r="C29" s="150"/>
      <c r="D29" s="150"/>
      <c r="E29" s="150"/>
      <c r="F29" s="150"/>
      <c r="G29" s="151"/>
    </row>
    <row r="30" spans="1:7">
      <c r="A30" s="120"/>
      <c r="B30" s="120"/>
      <c r="C30" s="120"/>
      <c r="D30" s="120"/>
      <c r="E30" s="120"/>
      <c r="F30" s="120"/>
      <c r="G30" s="121"/>
    </row>
    <row r="31" spans="1:7" ht="24.75" customHeight="1">
      <c r="A31" s="157" t="s">
        <v>20</v>
      </c>
      <c r="B31" s="158"/>
      <c r="C31" s="158"/>
      <c r="D31" s="158"/>
      <c r="E31" s="158"/>
      <c r="F31" s="158"/>
      <c r="G31" s="168"/>
    </row>
    <row r="32" spans="1:7" ht="24.75" customHeight="1">
      <c r="A32" s="119"/>
      <c r="B32" s="119"/>
      <c r="C32" s="119"/>
      <c r="D32" s="119"/>
      <c r="E32" s="119"/>
      <c r="F32" s="119"/>
      <c r="G32" s="122"/>
    </row>
    <row r="33" spans="1:37" ht="24.75" customHeight="1">
      <c r="A33" s="157" t="s">
        <v>21</v>
      </c>
      <c r="B33" s="158"/>
      <c r="C33" s="158"/>
      <c r="D33" s="158"/>
      <c r="E33" s="158"/>
      <c r="F33" s="158"/>
      <c r="G33" s="168"/>
    </row>
    <row r="34" spans="1:37" ht="24.75" customHeight="1" thickBot="1">
      <c r="A34" s="123"/>
      <c r="B34" s="123"/>
      <c r="C34" s="123"/>
      <c r="D34" s="123"/>
      <c r="E34" s="123"/>
      <c r="F34" s="123"/>
      <c r="G34" s="124"/>
    </row>
    <row r="35" spans="1:37" ht="24.75" customHeight="1" thickBot="1">
      <c r="A35" s="57"/>
      <c r="B35" s="57"/>
      <c r="C35" s="57"/>
      <c r="D35" s="57"/>
      <c r="E35" s="57"/>
      <c r="F35" s="57"/>
      <c r="G35" s="57"/>
    </row>
    <row r="36" spans="1:37" ht="18.600000000000001">
      <c r="A36" s="92" t="s">
        <v>22</v>
      </c>
      <c r="B36" s="93"/>
      <c r="C36" s="93"/>
      <c r="D36" s="93"/>
      <c r="E36" s="93"/>
      <c r="F36" s="93"/>
      <c r="G36" s="94"/>
    </row>
    <row r="37" spans="1:37" s="98" customFormat="1" ht="33" customHeight="1">
      <c r="A37" s="172" t="s">
        <v>113</v>
      </c>
      <c r="B37" s="173"/>
      <c r="C37" s="173"/>
      <c r="D37" s="173"/>
      <c r="E37" s="166" t="s">
        <v>114</v>
      </c>
      <c r="F37" s="166"/>
      <c r="G37" s="167"/>
    </row>
    <row r="38" spans="1:37" customFormat="1" ht="21.75" customHeight="1"/>
    <row r="39" spans="1:37" ht="18.600000000000001">
      <c r="A39" s="92" t="s">
        <v>28</v>
      </c>
      <c r="B39" s="93"/>
      <c r="C39" s="93"/>
      <c r="D39" s="93"/>
      <c r="E39" s="93"/>
      <c r="F39" s="93"/>
      <c r="G39" s="94"/>
    </row>
    <row r="40" spans="1:37">
      <c r="A40" s="63"/>
      <c r="B40" s="19" t="s">
        <v>29</v>
      </c>
      <c r="C40" s="9" t="s">
        <v>30</v>
      </c>
      <c r="D40" s="9" t="s">
        <v>31</v>
      </c>
      <c r="E40" s="9" t="s">
        <v>32</v>
      </c>
      <c r="F40" s="9" t="s">
        <v>33</v>
      </c>
      <c r="G40" s="9" t="s">
        <v>34</v>
      </c>
      <c r="H40" s="21" t="s">
        <v>35</v>
      </c>
      <c r="I40" s="21" t="s">
        <v>36</v>
      </c>
      <c r="J40" s="21" t="s">
        <v>37</v>
      </c>
      <c r="K40" s="21" t="s">
        <v>38</v>
      </c>
      <c r="L40" s="21" t="s">
        <v>39</v>
      </c>
      <c r="M40" s="21" t="s">
        <v>40</v>
      </c>
      <c r="N40" s="21" t="s">
        <v>41</v>
      </c>
      <c r="O40" s="21" t="s">
        <v>42</v>
      </c>
      <c r="P40" s="21" t="s">
        <v>43</v>
      </c>
      <c r="Q40" s="21" t="s">
        <v>44</v>
      </c>
      <c r="R40" s="21" t="s">
        <v>45</v>
      </c>
      <c r="S40" s="21" t="s">
        <v>46</v>
      </c>
      <c r="T40" s="21" t="s">
        <v>47</v>
      </c>
      <c r="U40" s="21" t="s">
        <v>48</v>
      </c>
      <c r="V40" s="21" t="s">
        <v>49</v>
      </c>
      <c r="W40" s="21" t="s">
        <v>49</v>
      </c>
      <c r="X40" s="21" t="s">
        <v>50</v>
      </c>
      <c r="Y40" s="21" t="s">
        <v>51</v>
      </c>
      <c r="Z40" s="21" t="s">
        <v>52</v>
      </c>
      <c r="AA40" s="21" t="s">
        <v>53</v>
      </c>
      <c r="AB40" s="21" t="s">
        <v>54</v>
      </c>
      <c r="AC40" s="21" t="s">
        <v>55</v>
      </c>
      <c r="AD40" s="21" t="s">
        <v>56</v>
      </c>
      <c r="AE40" s="21" t="s">
        <v>57</v>
      </c>
      <c r="AF40" s="21" t="s">
        <v>58</v>
      </c>
      <c r="AG40" s="21" t="s">
        <v>59</v>
      </c>
      <c r="AI40" s="21"/>
      <c r="AJ40" s="21"/>
      <c r="AK40" s="21"/>
    </row>
    <row r="41" spans="1:37">
      <c r="A41" s="8" t="s">
        <v>60</v>
      </c>
      <c r="B41" s="87">
        <v>101050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1:37">
      <c r="A42" s="8" t="s">
        <v>61</v>
      </c>
      <c r="B42" s="88">
        <v>51099999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 spans="1:37">
      <c r="A43" s="8" t="s">
        <v>62</v>
      </c>
      <c r="B43" s="88" t="s">
        <v>63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 spans="1:37">
      <c r="A44" s="8" t="s">
        <v>64</v>
      </c>
      <c r="B44" s="88" t="s">
        <v>65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</row>
    <row r="45" spans="1:37">
      <c r="A45" s="8" t="s">
        <v>66</v>
      </c>
      <c r="B45" s="88" t="s">
        <v>67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  <row r="46" spans="1:37">
      <c r="A46" s="8" t="s">
        <v>68</v>
      </c>
      <c r="B46" s="89">
        <v>45474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</row>
    <row r="47" spans="1:37">
      <c r="A47" s="8" t="s">
        <v>69</v>
      </c>
      <c r="B47" s="90">
        <v>1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7">
      <c r="A48" s="8" t="s">
        <v>70</v>
      </c>
      <c r="B48" s="90">
        <v>55614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>
      <c r="A49" s="8" t="s">
        <v>71</v>
      </c>
      <c r="B49" s="90" t="s">
        <v>72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>
      <c r="A50" s="8" t="s">
        <v>73</v>
      </c>
      <c r="B50" s="32">
        <f>+(B$47*B48)*$B$54</f>
        <v>4254.4709999999995</v>
      </c>
      <c r="C50" s="105">
        <f>+(C$47*C48)*$B$54</f>
        <v>0</v>
      </c>
      <c r="D50" s="105">
        <f t="shared" ref="D50:AG50" si="0">+(D$47*D48)*$B$54</f>
        <v>0</v>
      </c>
      <c r="E50" s="105">
        <f t="shared" si="0"/>
        <v>0</v>
      </c>
      <c r="F50" s="105">
        <f t="shared" si="0"/>
        <v>0</v>
      </c>
      <c r="G50" s="105">
        <f t="shared" si="0"/>
        <v>0</v>
      </c>
      <c r="H50" s="105">
        <f t="shared" si="0"/>
        <v>0</v>
      </c>
      <c r="I50" s="105">
        <f t="shared" si="0"/>
        <v>0</v>
      </c>
      <c r="J50" s="105">
        <f t="shared" si="0"/>
        <v>0</v>
      </c>
      <c r="K50" s="105">
        <f t="shared" si="0"/>
        <v>0</v>
      </c>
      <c r="L50" s="105">
        <f t="shared" si="0"/>
        <v>0</v>
      </c>
      <c r="M50" s="105">
        <f t="shared" si="0"/>
        <v>0</v>
      </c>
      <c r="N50" s="105">
        <f t="shared" si="0"/>
        <v>0</v>
      </c>
      <c r="O50" s="105">
        <f t="shared" si="0"/>
        <v>0</v>
      </c>
      <c r="P50" s="105">
        <f t="shared" si="0"/>
        <v>0</v>
      </c>
      <c r="Q50" s="105">
        <f t="shared" si="0"/>
        <v>0</v>
      </c>
      <c r="R50" s="105">
        <f t="shared" si="0"/>
        <v>0</v>
      </c>
      <c r="S50" s="105">
        <f t="shared" si="0"/>
        <v>0</v>
      </c>
      <c r="T50" s="105">
        <f t="shared" si="0"/>
        <v>0</v>
      </c>
      <c r="U50" s="105">
        <f t="shared" si="0"/>
        <v>0</v>
      </c>
      <c r="V50" s="105">
        <f t="shared" si="0"/>
        <v>0</v>
      </c>
      <c r="W50" s="105">
        <f t="shared" si="0"/>
        <v>0</v>
      </c>
      <c r="X50" s="105">
        <f t="shared" si="0"/>
        <v>0</v>
      </c>
      <c r="Y50" s="105">
        <f t="shared" si="0"/>
        <v>0</v>
      </c>
      <c r="Z50" s="105">
        <f t="shared" si="0"/>
        <v>0</v>
      </c>
      <c r="AA50" s="105">
        <f t="shared" si="0"/>
        <v>0</v>
      </c>
      <c r="AB50" s="105">
        <f t="shared" si="0"/>
        <v>0</v>
      </c>
      <c r="AC50" s="105">
        <f t="shared" si="0"/>
        <v>0</v>
      </c>
      <c r="AD50" s="105">
        <f t="shared" si="0"/>
        <v>0</v>
      </c>
      <c r="AE50" s="105">
        <f t="shared" si="0"/>
        <v>0</v>
      </c>
      <c r="AF50" s="105">
        <f t="shared" si="0"/>
        <v>0</v>
      </c>
      <c r="AG50" s="105">
        <f t="shared" si="0"/>
        <v>0</v>
      </c>
    </row>
    <row r="51" spans="1:33">
      <c r="A51" s="8" t="s">
        <v>74</v>
      </c>
      <c r="B51" s="32">
        <f>(VLOOKUP(B49,$B$56:$C$60,2,0)*B48)*B47</f>
        <v>13914.622799999999</v>
      </c>
      <c r="C51" s="30">
        <f>IFERROR(VLOOKUP(C49,$B$56:$C$60,2,0)*C48*C47,0)</f>
        <v>0</v>
      </c>
      <c r="D51" s="30">
        <f t="shared" ref="D51:AG51" si="1">IFERROR(VLOOKUP(D49,$B$56:$C$60,2,0)*D48*D47,0)</f>
        <v>0</v>
      </c>
      <c r="E51" s="30">
        <f t="shared" si="1"/>
        <v>0</v>
      </c>
      <c r="F51" s="30">
        <f t="shared" si="1"/>
        <v>0</v>
      </c>
      <c r="G51" s="30">
        <f t="shared" si="1"/>
        <v>0</v>
      </c>
      <c r="H51" s="30">
        <f t="shared" si="1"/>
        <v>0</v>
      </c>
      <c r="I51" s="30">
        <f t="shared" si="1"/>
        <v>0</v>
      </c>
      <c r="J51" s="30">
        <f t="shared" si="1"/>
        <v>0</v>
      </c>
      <c r="K51" s="30">
        <f t="shared" si="1"/>
        <v>0</v>
      </c>
      <c r="L51" s="30">
        <f t="shared" si="1"/>
        <v>0</v>
      </c>
      <c r="M51" s="30">
        <f t="shared" si="1"/>
        <v>0</v>
      </c>
      <c r="N51" s="30">
        <f t="shared" si="1"/>
        <v>0</v>
      </c>
      <c r="O51" s="30">
        <f t="shared" si="1"/>
        <v>0</v>
      </c>
      <c r="P51" s="30">
        <f t="shared" si="1"/>
        <v>0</v>
      </c>
      <c r="Q51" s="30">
        <f t="shared" si="1"/>
        <v>0</v>
      </c>
      <c r="R51" s="30">
        <f t="shared" si="1"/>
        <v>0</v>
      </c>
      <c r="S51" s="30">
        <f t="shared" si="1"/>
        <v>0</v>
      </c>
      <c r="T51" s="30">
        <f t="shared" si="1"/>
        <v>0</v>
      </c>
      <c r="U51" s="30">
        <f t="shared" si="1"/>
        <v>0</v>
      </c>
      <c r="V51" s="30">
        <f t="shared" si="1"/>
        <v>0</v>
      </c>
      <c r="W51" s="30">
        <f t="shared" si="1"/>
        <v>0</v>
      </c>
      <c r="X51" s="30">
        <f t="shared" si="1"/>
        <v>0</v>
      </c>
      <c r="Y51" s="30">
        <f t="shared" si="1"/>
        <v>0</v>
      </c>
      <c r="Z51" s="30">
        <f t="shared" si="1"/>
        <v>0</v>
      </c>
      <c r="AA51" s="30">
        <f t="shared" si="1"/>
        <v>0</v>
      </c>
      <c r="AB51" s="30">
        <f t="shared" si="1"/>
        <v>0</v>
      </c>
      <c r="AC51" s="30">
        <f t="shared" si="1"/>
        <v>0</v>
      </c>
      <c r="AD51" s="30">
        <f t="shared" si="1"/>
        <v>0</v>
      </c>
      <c r="AE51" s="30">
        <f t="shared" si="1"/>
        <v>0</v>
      </c>
      <c r="AF51" s="30">
        <f t="shared" si="1"/>
        <v>0</v>
      </c>
      <c r="AG51" s="30">
        <f t="shared" si="1"/>
        <v>0</v>
      </c>
    </row>
    <row r="52" spans="1:33">
      <c r="A52" s="8" t="s">
        <v>75</v>
      </c>
      <c r="B52" s="33">
        <f>IF(B47&gt;0,$B$61*B47,0)</f>
        <v>7557</v>
      </c>
      <c r="C52" s="106">
        <f>IFERROR($B$61*C47,0)</f>
        <v>0</v>
      </c>
      <c r="D52" s="106">
        <f t="shared" ref="D52:AG52" si="2">IFERROR($B$61*D47,0)</f>
        <v>0</v>
      </c>
      <c r="E52" s="106">
        <f t="shared" si="2"/>
        <v>0</v>
      </c>
      <c r="F52" s="106">
        <f t="shared" si="2"/>
        <v>0</v>
      </c>
      <c r="G52" s="106">
        <f t="shared" si="2"/>
        <v>0</v>
      </c>
      <c r="H52" s="106">
        <f t="shared" si="2"/>
        <v>0</v>
      </c>
      <c r="I52" s="106">
        <f t="shared" si="2"/>
        <v>0</v>
      </c>
      <c r="J52" s="106">
        <f t="shared" si="2"/>
        <v>0</v>
      </c>
      <c r="K52" s="106">
        <f t="shared" si="2"/>
        <v>0</v>
      </c>
      <c r="L52" s="106">
        <f t="shared" si="2"/>
        <v>0</v>
      </c>
      <c r="M52" s="106">
        <f t="shared" si="2"/>
        <v>0</v>
      </c>
      <c r="N52" s="106">
        <f t="shared" si="2"/>
        <v>0</v>
      </c>
      <c r="O52" s="106">
        <f t="shared" si="2"/>
        <v>0</v>
      </c>
      <c r="P52" s="106">
        <f t="shared" si="2"/>
        <v>0</v>
      </c>
      <c r="Q52" s="106">
        <f t="shared" si="2"/>
        <v>0</v>
      </c>
      <c r="R52" s="106">
        <f t="shared" si="2"/>
        <v>0</v>
      </c>
      <c r="S52" s="106">
        <f t="shared" si="2"/>
        <v>0</v>
      </c>
      <c r="T52" s="106">
        <f t="shared" si="2"/>
        <v>0</v>
      </c>
      <c r="U52" s="106">
        <f t="shared" si="2"/>
        <v>0</v>
      </c>
      <c r="V52" s="106">
        <f t="shared" si="2"/>
        <v>0</v>
      </c>
      <c r="W52" s="106">
        <f t="shared" si="2"/>
        <v>0</v>
      </c>
      <c r="X52" s="106">
        <f t="shared" si="2"/>
        <v>0</v>
      </c>
      <c r="Y52" s="106">
        <f t="shared" si="2"/>
        <v>0</v>
      </c>
      <c r="Z52" s="106">
        <f t="shared" si="2"/>
        <v>0</v>
      </c>
      <c r="AA52" s="106">
        <f t="shared" si="2"/>
        <v>0</v>
      </c>
      <c r="AB52" s="106">
        <f t="shared" si="2"/>
        <v>0</v>
      </c>
      <c r="AC52" s="106">
        <f t="shared" si="2"/>
        <v>0</v>
      </c>
      <c r="AD52" s="106">
        <f t="shared" si="2"/>
        <v>0</v>
      </c>
      <c r="AE52" s="106">
        <f t="shared" si="2"/>
        <v>0</v>
      </c>
      <c r="AF52" s="106">
        <f t="shared" si="2"/>
        <v>0</v>
      </c>
      <c r="AG52" s="106">
        <f t="shared" si="2"/>
        <v>0</v>
      </c>
    </row>
    <row r="53" spans="1:33" ht="15.6">
      <c r="A53" s="170" t="s">
        <v>115</v>
      </c>
      <c r="B53" s="171"/>
      <c r="C53" s="97"/>
    </row>
    <row r="54" spans="1:33">
      <c r="A54" s="71" t="s">
        <v>77</v>
      </c>
      <c r="B54" s="72">
        <v>7.6499999999999999E-2</v>
      </c>
      <c r="C54" s="73"/>
    </row>
    <row r="55" spans="1:33">
      <c r="A55" s="74"/>
      <c r="B55" s="75"/>
      <c r="C55" s="75"/>
    </row>
    <row r="56" spans="1:33">
      <c r="A56" s="74" t="s">
        <v>78</v>
      </c>
      <c r="B56" s="77" t="s">
        <v>72</v>
      </c>
      <c r="C56" s="76">
        <v>0.25019999999999998</v>
      </c>
    </row>
    <row r="57" spans="1:33">
      <c r="A57" s="74" t="s">
        <v>79</v>
      </c>
      <c r="B57" s="77" t="s">
        <v>80</v>
      </c>
      <c r="C57" s="76">
        <v>0.30020000000000002</v>
      </c>
      <c r="J57" s="48"/>
    </row>
    <row r="58" spans="1:33">
      <c r="A58" s="74" t="s">
        <v>81</v>
      </c>
      <c r="B58" s="77" t="s">
        <v>82</v>
      </c>
      <c r="C58" s="76">
        <v>0.42420000000000002</v>
      </c>
      <c r="J58" s="48"/>
    </row>
    <row r="59" spans="1:33">
      <c r="A59" s="74" t="s">
        <v>83</v>
      </c>
      <c r="B59" s="77" t="s">
        <v>84</v>
      </c>
      <c r="C59" s="76">
        <v>0.27789999999999998</v>
      </c>
      <c r="J59" s="48"/>
    </row>
    <row r="60" spans="1:33" ht="17.45" customHeight="1">
      <c r="A60" s="74" t="s">
        <v>85</v>
      </c>
      <c r="B60" s="77" t="s">
        <v>86</v>
      </c>
      <c r="C60" s="76">
        <v>0.1409</v>
      </c>
    </row>
    <row r="61" spans="1:33">
      <c r="A61" s="74" t="s">
        <v>87</v>
      </c>
      <c r="B61" s="78">
        <v>7557</v>
      </c>
      <c r="C61" s="79"/>
    </row>
    <row r="62" spans="1:33">
      <c r="A62" s="20"/>
      <c r="B62" s="6"/>
      <c r="C62" s="7"/>
    </row>
    <row r="63" spans="1:33">
      <c r="A63" s="65" t="s">
        <v>88</v>
      </c>
      <c r="C63"/>
      <c r="D63"/>
    </row>
    <row r="64" spans="1:33">
      <c r="A64" s="66" t="s">
        <v>89</v>
      </c>
      <c r="B64" s="64"/>
      <c r="C64" s="64"/>
      <c r="D64" s="64"/>
      <c r="E64" s="64"/>
      <c r="F64" s="64"/>
      <c r="G64" s="64"/>
    </row>
    <row r="65" spans="1:34">
      <c r="A65" s="67" t="s">
        <v>90</v>
      </c>
      <c r="B65" s="64"/>
      <c r="C65" s="64"/>
      <c r="D65" s="64"/>
      <c r="E65" s="64"/>
      <c r="F65" s="64"/>
      <c r="G65" s="64"/>
    </row>
    <row r="66" spans="1:34">
      <c r="A66" s="51"/>
      <c r="B66"/>
      <c r="C66"/>
      <c r="D66"/>
    </row>
    <row r="67" spans="1:34">
      <c r="A67" s="17"/>
      <c r="B67" s="2" t="s">
        <v>91</v>
      </c>
    </row>
    <row r="68" spans="1:34">
      <c r="A68" s="17"/>
      <c r="B68" s="31" t="s">
        <v>29</v>
      </c>
      <c r="C68" s="22" t="s">
        <v>30</v>
      </c>
      <c r="D68" s="22" t="s">
        <v>31</v>
      </c>
      <c r="E68" s="22" t="s">
        <v>32</v>
      </c>
      <c r="F68" s="22" t="s">
        <v>33</v>
      </c>
      <c r="G68" s="22" t="s">
        <v>34</v>
      </c>
      <c r="H68" s="23" t="s">
        <v>35</v>
      </c>
      <c r="I68" s="23" t="s">
        <v>36</v>
      </c>
      <c r="J68" s="23" t="s">
        <v>37</v>
      </c>
      <c r="K68" s="23" t="s">
        <v>38</v>
      </c>
      <c r="L68" s="23" t="s">
        <v>39</v>
      </c>
      <c r="M68" s="23" t="s">
        <v>40</v>
      </c>
      <c r="N68" s="23" t="s">
        <v>41</v>
      </c>
      <c r="O68" s="23" t="s">
        <v>42</v>
      </c>
      <c r="P68" s="23" t="s">
        <v>43</v>
      </c>
      <c r="Q68" s="23" t="s">
        <v>44</v>
      </c>
      <c r="R68" s="23" t="s">
        <v>45</v>
      </c>
      <c r="S68" s="23" t="s">
        <v>46</v>
      </c>
      <c r="T68" s="23" t="s">
        <v>47</v>
      </c>
      <c r="U68" s="23" t="s">
        <v>48</v>
      </c>
      <c r="V68" s="23" t="s">
        <v>49</v>
      </c>
      <c r="W68" s="23" t="s">
        <v>49</v>
      </c>
      <c r="X68" s="23" t="s">
        <v>50</v>
      </c>
      <c r="Y68" s="23" t="s">
        <v>51</v>
      </c>
      <c r="Z68" s="23" t="s">
        <v>52</v>
      </c>
      <c r="AA68" s="23" t="s">
        <v>53</v>
      </c>
      <c r="AB68" s="23" t="s">
        <v>54</v>
      </c>
      <c r="AC68" s="23" t="s">
        <v>55</v>
      </c>
      <c r="AD68" s="23" t="s">
        <v>56</v>
      </c>
      <c r="AE68" s="23" t="s">
        <v>57</v>
      </c>
      <c r="AF68" s="23" t="s">
        <v>58</v>
      </c>
      <c r="AG68" s="23" t="s">
        <v>59</v>
      </c>
      <c r="AH68" s="50" t="s">
        <v>92</v>
      </c>
    </row>
    <row r="69" spans="1:34">
      <c r="A69" s="18" t="s">
        <v>93</v>
      </c>
      <c r="B69" s="126">
        <f>IF(B$49=$B$57,0,B47*B48)</f>
        <v>55614</v>
      </c>
      <c r="C69" s="109">
        <f>IF(C$49=$B$57,0,C47*C48)</f>
        <v>0</v>
      </c>
      <c r="D69" s="109">
        <f>IF(D$49=$B$57,0,D47*D48)</f>
        <v>0</v>
      </c>
      <c r="E69" s="109">
        <f>IF(E$49=$B$57,0,E47*E48)</f>
        <v>0</v>
      </c>
      <c r="F69" s="109">
        <f t="shared" ref="F69:AG69" si="3">IF(F$49=$B$57,0,F47*F48)</f>
        <v>0</v>
      </c>
      <c r="G69" s="109">
        <f t="shared" si="3"/>
        <v>0</v>
      </c>
      <c r="H69" s="109">
        <f t="shared" si="3"/>
        <v>0</v>
      </c>
      <c r="I69" s="109">
        <f t="shared" si="3"/>
        <v>0</v>
      </c>
      <c r="J69" s="109">
        <f t="shared" si="3"/>
        <v>0</v>
      </c>
      <c r="K69" s="109">
        <f t="shared" si="3"/>
        <v>0</v>
      </c>
      <c r="L69" s="109">
        <f t="shared" si="3"/>
        <v>0</v>
      </c>
      <c r="M69" s="109">
        <f t="shared" si="3"/>
        <v>0</v>
      </c>
      <c r="N69" s="109">
        <f t="shared" si="3"/>
        <v>0</v>
      </c>
      <c r="O69" s="109">
        <f t="shared" si="3"/>
        <v>0</v>
      </c>
      <c r="P69" s="109">
        <f t="shared" si="3"/>
        <v>0</v>
      </c>
      <c r="Q69" s="109">
        <f t="shared" si="3"/>
        <v>0</v>
      </c>
      <c r="R69" s="109">
        <f t="shared" si="3"/>
        <v>0</v>
      </c>
      <c r="S69" s="109">
        <f t="shared" si="3"/>
        <v>0</v>
      </c>
      <c r="T69" s="109">
        <f t="shared" si="3"/>
        <v>0</v>
      </c>
      <c r="U69" s="109">
        <f t="shared" si="3"/>
        <v>0</v>
      </c>
      <c r="V69" s="109">
        <f t="shared" si="3"/>
        <v>0</v>
      </c>
      <c r="W69" s="109">
        <f t="shared" si="3"/>
        <v>0</v>
      </c>
      <c r="X69" s="109">
        <f t="shared" si="3"/>
        <v>0</v>
      </c>
      <c r="Y69" s="109">
        <f t="shared" si="3"/>
        <v>0</v>
      </c>
      <c r="Z69" s="109">
        <f t="shared" si="3"/>
        <v>0</v>
      </c>
      <c r="AA69" s="109">
        <f t="shared" si="3"/>
        <v>0</v>
      </c>
      <c r="AB69" s="109">
        <f t="shared" si="3"/>
        <v>0</v>
      </c>
      <c r="AC69" s="109">
        <f t="shared" si="3"/>
        <v>0</v>
      </c>
      <c r="AD69" s="109">
        <f t="shared" si="3"/>
        <v>0</v>
      </c>
      <c r="AE69" s="109">
        <f t="shared" si="3"/>
        <v>0</v>
      </c>
      <c r="AF69" s="109">
        <f t="shared" si="3"/>
        <v>0</v>
      </c>
      <c r="AG69" s="109">
        <f t="shared" si="3"/>
        <v>0</v>
      </c>
      <c r="AH69" s="49">
        <f>SUM(C69:AG69)</f>
        <v>0</v>
      </c>
    </row>
    <row r="70" spans="1:34">
      <c r="A70" s="18" t="s">
        <v>94</v>
      </c>
      <c r="B70" s="38">
        <f>B50</f>
        <v>4254.4709999999995</v>
      </c>
      <c r="C70" s="49">
        <f>C50</f>
        <v>0</v>
      </c>
      <c r="D70" s="49">
        <f t="shared" ref="D70:AF70" si="4">D50</f>
        <v>0</v>
      </c>
      <c r="E70" s="49">
        <f t="shared" si="4"/>
        <v>0</v>
      </c>
      <c r="F70" s="49">
        <f t="shared" si="4"/>
        <v>0</v>
      </c>
      <c r="G70" s="49">
        <f t="shared" si="4"/>
        <v>0</v>
      </c>
      <c r="H70" s="49">
        <f t="shared" si="4"/>
        <v>0</v>
      </c>
      <c r="I70" s="49">
        <f t="shared" si="4"/>
        <v>0</v>
      </c>
      <c r="J70" s="49">
        <f t="shared" si="4"/>
        <v>0</v>
      </c>
      <c r="K70" s="49">
        <f t="shared" si="4"/>
        <v>0</v>
      </c>
      <c r="L70" s="49">
        <f t="shared" si="4"/>
        <v>0</v>
      </c>
      <c r="M70" s="49">
        <f t="shared" si="4"/>
        <v>0</v>
      </c>
      <c r="N70" s="49">
        <f t="shared" si="4"/>
        <v>0</v>
      </c>
      <c r="O70" s="49">
        <f t="shared" si="4"/>
        <v>0</v>
      </c>
      <c r="P70" s="49">
        <f t="shared" si="4"/>
        <v>0</v>
      </c>
      <c r="Q70" s="49">
        <f t="shared" si="4"/>
        <v>0</v>
      </c>
      <c r="R70" s="49">
        <f t="shared" si="4"/>
        <v>0</v>
      </c>
      <c r="S70" s="49">
        <f t="shared" si="4"/>
        <v>0</v>
      </c>
      <c r="T70" s="49">
        <f t="shared" si="4"/>
        <v>0</v>
      </c>
      <c r="U70" s="49">
        <f t="shared" si="4"/>
        <v>0</v>
      </c>
      <c r="V70" s="49">
        <f t="shared" si="4"/>
        <v>0</v>
      </c>
      <c r="W70" s="49">
        <f t="shared" si="4"/>
        <v>0</v>
      </c>
      <c r="X70" s="49">
        <f t="shared" si="4"/>
        <v>0</v>
      </c>
      <c r="Y70" s="49">
        <f t="shared" si="4"/>
        <v>0</v>
      </c>
      <c r="Z70" s="49">
        <f t="shared" si="4"/>
        <v>0</v>
      </c>
      <c r="AA70" s="49">
        <f t="shared" si="4"/>
        <v>0</v>
      </c>
      <c r="AB70" s="49">
        <f t="shared" si="4"/>
        <v>0</v>
      </c>
      <c r="AC70" s="49">
        <f t="shared" si="4"/>
        <v>0</v>
      </c>
      <c r="AD70" s="49">
        <f t="shared" si="4"/>
        <v>0</v>
      </c>
      <c r="AE70" s="49">
        <f t="shared" si="4"/>
        <v>0</v>
      </c>
      <c r="AF70" s="49">
        <f t="shared" si="4"/>
        <v>0</v>
      </c>
      <c r="AG70" s="49">
        <f>AG50</f>
        <v>0</v>
      </c>
      <c r="AH70" s="49">
        <f t="shared" ref="AH70:AH75" si="5">SUM(C70:AG70)</f>
        <v>0</v>
      </c>
    </row>
    <row r="71" spans="1:34">
      <c r="A71" s="18" t="s">
        <v>95</v>
      </c>
      <c r="B71" s="127">
        <f>IFERROR(IF(B$49=$B$56,B48*$C$56,IF(B$49=$B$57,0,IF(B$49=$B$58,B48*$C$58,IF(B$49=$B$59,B48*$C$59,IF(B$49=$B$60,B48*$C$60,"")))))*B47,0)</f>
        <v>13914.622799999999</v>
      </c>
      <c r="C71" s="125">
        <f>IFERROR(IF(C$49=$B$56,C48*$C$56,IF(C$49=$B$57,0,IF(C$49=$B$58,C48*$C$58,IF(C$49=$B$59,C48*$C$59,IF(C$49=$B$60,C48*$C$60,"")))))*C47,0)</f>
        <v>0</v>
      </c>
      <c r="D71" s="125">
        <f t="shared" ref="D71:AG71" si="6">IFERROR(IF(D$49=$B$56,D48*$C$56,IF(D$49=$B$57,0,IF(D$49=$B$58,D48*$C$58,IF(D$49=$B$59,D48*$C$59,IF(D$49=$B$60,D48*$C$60,"")))))*D47,0)</f>
        <v>0</v>
      </c>
      <c r="E71" s="125">
        <f t="shared" si="6"/>
        <v>0</v>
      </c>
      <c r="F71" s="125">
        <f t="shared" si="6"/>
        <v>0</v>
      </c>
      <c r="G71" s="125">
        <f t="shared" si="6"/>
        <v>0</v>
      </c>
      <c r="H71" s="125">
        <f t="shared" si="6"/>
        <v>0</v>
      </c>
      <c r="I71" s="125">
        <f t="shared" si="6"/>
        <v>0</v>
      </c>
      <c r="J71" s="125">
        <f t="shared" si="6"/>
        <v>0</v>
      </c>
      <c r="K71" s="125">
        <f t="shared" si="6"/>
        <v>0</v>
      </c>
      <c r="L71" s="125">
        <f t="shared" si="6"/>
        <v>0</v>
      </c>
      <c r="M71" s="125">
        <f t="shared" si="6"/>
        <v>0</v>
      </c>
      <c r="N71" s="125">
        <f t="shared" si="6"/>
        <v>0</v>
      </c>
      <c r="O71" s="125">
        <f t="shared" si="6"/>
        <v>0</v>
      </c>
      <c r="P71" s="125">
        <f t="shared" si="6"/>
        <v>0</v>
      </c>
      <c r="Q71" s="125">
        <f t="shared" si="6"/>
        <v>0</v>
      </c>
      <c r="R71" s="125">
        <f t="shared" si="6"/>
        <v>0</v>
      </c>
      <c r="S71" s="125">
        <f t="shared" si="6"/>
        <v>0</v>
      </c>
      <c r="T71" s="125">
        <f t="shared" si="6"/>
        <v>0</v>
      </c>
      <c r="U71" s="125">
        <f t="shared" si="6"/>
        <v>0</v>
      </c>
      <c r="V71" s="125">
        <f t="shared" si="6"/>
        <v>0</v>
      </c>
      <c r="W71" s="125">
        <f t="shared" si="6"/>
        <v>0</v>
      </c>
      <c r="X71" s="125">
        <f t="shared" si="6"/>
        <v>0</v>
      </c>
      <c r="Y71" s="125">
        <f t="shared" si="6"/>
        <v>0</v>
      </c>
      <c r="Z71" s="125">
        <f t="shared" si="6"/>
        <v>0</v>
      </c>
      <c r="AA71" s="125">
        <f t="shared" si="6"/>
        <v>0</v>
      </c>
      <c r="AB71" s="125">
        <f t="shared" si="6"/>
        <v>0</v>
      </c>
      <c r="AC71" s="125">
        <f t="shared" si="6"/>
        <v>0</v>
      </c>
      <c r="AD71" s="125">
        <f t="shared" si="6"/>
        <v>0</v>
      </c>
      <c r="AE71" s="125">
        <f t="shared" si="6"/>
        <v>0</v>
      </c>
      <c r="AF71" s="125">
        <f t="shared" si="6"/>
        <v>0</v>
      </c>
      <c r="AG71" s="125">
        <f t="shared" si="6"/>
        <v>0</v>
      </c>
      <c r="AH71" s="49">
        <f t="shared" si="5"/>
        <v>0</v>
      </c>
    </row>
    <row r="72" spans="1:34">
      <c r="A72" s="18" t="s">
        <v>96</v>
      </c>
      <c r="B72" s="38">
        <f>B47*$B61</f>
        <v>7557</v>
      </c>
      <c r="C72" s="49">
        <f>C47*$B61</f>
        <v>0</v>
      </c>
      <c r="D72" s="49">
        <f t="shared" ref="D72:AG72" si="7">D47*$B61</f>
        <v>0</v>
      </c>
      <c r="E72" s="49">
        <f t="shared" si="7"/>
        <v>0</v>
      </c>
      <c r="F72" s="49">
        <f t="shared" si="7"/>
        <v>0</v>
      </c>
      <c r="G72" s="49">
        <f t="shared" si="7"/>
        <v>0</v>
      </c>
      <c r="H72" s="49">
        <f t="shared" si="7"/>
        <v>0</v>
      </c>
      <c r="I72" s="49">
        <f t="shared" si="7"/>
        <v>0</v>
      </c>
      <c r="J72" s="49">
        <f t="shared" si="7"/>
        <v>0</v>
      </c>
      <c r="K72" s="49">
        <f t="shared" si="7"/>
        <v>0</v>
      </c>
      <c r="L72" s="49">
        <f t="shared" si="7"/>
        <v>0</v>
      </c>
      <c r="M72" s="49">
        <f t="shared" si="7"/>
        <v>0</v>
      </c>
      <c r="N72" s="49">
        <f t="shared" si="7"/>
        <v>0</v>
      </c>
      <c r="O72" s="49">
        <f t="shared" si="7"/>
        <v>0</v>
      </c>
      <c r="P72" s="49">
        <f t="shared" si="7"/>
        <v>0</v>
      </c>
      <c r="Q72" s="49">
        <f t="shared" si="7"/>
        <v>0</v>
      </c>
      <c r="R72" s="49">
        <f t="shared" si="7"/>
        <v>0</v>
      </c>
      <c r="S72" s="49">
        <f t="shared" si="7"/>
        <v>0</v>
      </c>
      <c r="T72" s="49">
        <f t="shared" si="7"/>
        <v>0</v>
      </c>
      <c r="U72" s="49">
        <f t="shared" si="7"/>
        <v>0</v>
      </c>
      <c r="V72" s="49">
        <f t="shared" si="7"/>
        <v>0</v>
      </c>
      <c r="W72" s="49">
        <f t="shared" si="7"/>
        <v>0</v>
      </c>
      <c r="X72" s="49">
        <f t="shared" si="7"/>
        <v>0</v>
      </c>
      <c r="Y72" s="49">
        <f t="shared" si="7"/>
        <v>0</v>
      </c>
      <c r="Z72" s="49">
        <f t="shared" si="7"/>
        <v>0</v>
      </c>
      <c r="AA72" s="49">
        <f t="shared" si="7"/>
        <v>0</v>
      </c>
      <c r="AB72" s="49">
        <f t="shared" si="7"/>
        <v>0</v>
      </c>
      <c r="AC72" s="49">
        <f t="shared" si="7"/>
        <v>0</v>
      </c>
      <c r="AD72" s="49">
        <f t="shared" si="7"/>
        <v>0</v>
      </c>
      <c r="AE72" s="49">
        <f t="shared" si="7"/>
        <v>0</v>
      </c>
      <c r="AF72" s="49">
        <f t="shared" si="7"/>
        <v>0</v>
      </c>
      <c r="AG72" s="49">
        <f t="shared" si="7"/>
        <v>0</v>
      </c>
      <c r="AH72" s="49">
        <f t="shared" si="5"/>
        <v>0</v>
      </c>
    </row>
    <row r="73" spans="1:34">
      <c r="A73" s="18" t="s">
        <v>97</v>
      </c>
      <c r="B73" s="128">
        <f>IF(B$49=$B$57,B48*B47,0)</f>
        <v>0</v>
      </c>
      <c r="C73" s="109">
        <f>IF(C$49=$B$57,C48*C47,0)</f>
        <v>0</v>
      </c>
      <c r="D73" s="109">
        <f>IF(D$49=$B$57,D48*D47,0)</f>
        <v>0</v>
      </c>
      <c r="E73" s="109">
        <f>IF(E$49=$B$57,E48*E47,0)</f>
        <v>0</v>
      </c>
      <c r="F73" s="109">
        <f t="shared" ref="F73:AG73" si="8">IF(F$49=$B$57,F48*F47,0)</f>
        <v>0</v>
      </c>
      <c r="G73" s="109">
        <f t="shared" si="8"/>
        <v>0</v>
      </c>
      <c r="H73" s="109">
        <f t="shared" si="8"/>
        <v>0</v>
      </c>
      <c r="I73" s="109">
        <f t="shared" si="8"/>
        <v>0</v>
      </c>
      <c r="J73" s="109">
        <f t="shared" si="8"/>
        <v>0</v>
      </c>
      <c r="K73" s="109">
        <f t="shared" si="8"/>
        <v>0</v>
      </c>
      <c r="L73" s="109">
        <f t="shared" si="8"/>
        <v>0</v>
      </c>
      <c r="M73" s="109">
        <f t="shared" si="8"/>
        <v>0</v>
      </c>
      <c r="N73" s="109">
        <f t="shared" si="8"/>
        <v>0</v>
      </c>
      <c r="O73" s="109">
        <f t="shared" si="8"/>
        <v>0</v>
      </c>
      <c r="P73" s="109">
        <f t="shared" si="8"/>
        <v>0</v>
      </c>
      <c r="Q73" s="109">
        <f t="shared" si="8"/>
        <v>0</v>
      </c>
      <c r="R73" s="109">
        <f t="shared" si="8"/>
        <v>0</v>
      </c>
      <c r="S73" s="109">
        <f t="shared" si="8"/>
        <v>0</v>
      </c>
      <c r="T73" s="109">
        <f t="shared" si="8"/>
        <v>0</v>
      </c>
      <c r="U73" s="109">
        <f t="shared" si="8"/>
        <v>0</v>
      </c>
      <c r="V73" s="109">
        <f t="shared" si="8"/>
        <v>0</v>
      </c>
      <c r="W73" s="109">
        <f t="shared" si="8"/>
        <v>0</v>
      </c>
      <c r="X73" s="109">
        <f t="shared" si="8"/>
        <v>0</v>
      </c>
      <c r="Y73" s="109">
        <f t="shared" si="8"/>
        <v>0</v>
      </c>
      <c r="Z73" s="109">
        <f t="shared" si="8"/>
        <v>0</v>
      </c>
      <c r="AA73" s="109">
        <f t="shared" si="8"/>
        <v>0</v>
      </c>
      <c r="AB73" s="109">
        <f t="shared" si="8"/>
        <v>0</v>
      </c>
      <c r="AC73" s="109">
        <f t="shared" si="8"/>
        <v>0</v>
      </c>
      <c r="AD73" s="109">
        <f t="shared" si="8"/>
        <v>0</v>
      </c>
      <c r="AE73" s="109">
        <f t="shared" si="8"/>
        <v>0</v>
      </c>
      <c r="AF73" s="109">
        <f t="shared" si="8"/>
        <v>0</v>
      </c>
      <c r="AG73" s="109">
        <f t="shared" si="8"/>
        <v>0</v>
      </c>
      <c r="AH73" s="49">
        <f t="shared" si="5"/>
        <v>0</v>
      </c>
    </row>
    <row r="74" spans="1:34">
      <c r="A74" s="18" t="s">
        <v>98</v>
      </c>
      <c r="B74" s="129">
        <f>IF(B$49=$B$57,B73*$C$57,0)</f>
        <v>0</v>
      </c>
      <c r="C74" s="109">
        <f>IF(C$49=$B$57,C73*$C$57,0)</f>
        <v>0</v>
      </c>
      <c r="D74" s="109">
        <f t="shared" ref="D74:AH74" si="9">IF(D$49=$B$57,D73*$C$57,0)</f>
        <v>0</v>
      </c>
      <c r="E74" s="109">
        <f t="shared" si="9"/>
        <v>0</v>
      </c>
      <c r="F74" s="109">
        <f t="shared" si="9"/>
        <v>0</v>
      </c>
      <c r="G74" s="109">
        <f t="shared" si="9"/>
        <v>0</v>
      </c>
      <c r="H74" s="109">
        <f t="shared" si="9"/>
        <v>0</v>
      </c>
      <c r="I74" s="109">
        <f t="shared" si="9"/>
        <v>0</v>
      </c>
      <c r="J74" s="109">
        <f t="shared" si="9"/>
        <v>0</v>
      </c>
      <c r="K74" s="109">
        <f t="shared" si="9"/>
        <v>0</v>
      </c>
      <c r="L74" s="109">
        <f t="shared" si="9"/>
        <v>0</v>
      </c>
      <c r="M74" s="109">
        <f t="shared" si="9"/>
        <v>0</v>
      </c>
      <c r="N74" s="109">
        <f t="shared" si="9"/>
        <v>0</v>
      </c>
      <c r="O74" s="109">
        <f t="shared" si="9"/>
        <v>0</v>
      </c>
      <c r="P74" s="109">
        <f t="shared" si="9"/>
        <v>0</v>
      </c>
      <c r="Q74" s="109">
        <f t="shared" si="9"/>
        <v>0</v>
      </c>
      <c r="R74" s="109">
        <f t="shared" si="9"/>
        <v>0</v>
      </c>
      <c r="S74" s="109">
        <f t="shared" si="9"/>
        <v>0</v>
      </c>
      <c r="T74" s="109">
        <f t="shared" si="9"/>
        <v>0</v>
      </c>
      <c r="U74" s="109">
        <f t="shared" si="9"/>
        <v>0</v>
      </c>
      <c r="V74" s="109">
        <f t="shared" si="9"/>
        <v>0</v>
      </c>
      <c r="W74" s="109">
        <f t="shared" si="9"/>
        <v>0</v>
      </c>
      <c r="X74" s="109">
        <f t="shared" si="9"/>
        <v>0</v>
      </c>
      <c r="Y74" s="109">
        <f t="shared" si="9"/>
        <v>0</v>
      </c>
      <c r="Z74" s="109">
        <f t="shared" si="9"/>
        <v>0</v>
      </c>
      <c r="AA74" s="109">
        <f t="shared" si="9"/>
        <v>0</v>
      </c>
      <c r="AB74" s="109">
        <f t="shared" si="9"/>
        <v>0</v>
      </c>
      <c r="AC74" s="109">
        <f t="shared" si="9"/>
        <v>0</v>
      </c>
      <c r="AD74" s="109">
        <f t="shared" si="9"/>
        <v>0</v>
      </c>
      <c r="AE74" s="109">
        <f t="shared" si="9"/>
        <v>0</v>
      </c>
      <c r="AF74" s="109">
        <f t="shared" si="9"/>
        <v>0</v>
      </c>
      <c r="AG74" s="109">
        <f t="shared" si="9"/>
        <v>0</v>
      </c>
      <c r="AH74" s="109">
        <f t="shared" si="9"/>
        <v>0</v>
      </c>
    </row>
    <row r="75" spans="1:34">
      <c r="A75" s="46" t="s">
        <v>92</v>
      </c>
      <c r="B75" s="49">
        <f>SUM(B69:B74)</f>
        <v>81340.093800000002</v>
      </c>
      <c r="C75" s="49">
        <f>SUM(C69:C74)</f>
        <v>0</v>
      </c>
      <c r="D75" s="49">
        <f>SUM(D69:D74)</f>
        <v>0</v>
      </c>
      <c r="E75" s="49">
        <f t="shared" ref="E75:AG75" si="10">SUM(E69:E74)</f>
        <v>0</v>
      </c>
      <c r="F75" s="49">
        <f t="shared" si="10"/>
        <v>0</v>
      </c>
      <c r="G75" s="49">
        <f t="shared" si="10"/>
        <v>0</v>
      </c>
      <c r="H75" s="49">
        <f t="shared" si="10"/>
        <v>0</v>
      </c>
      <c r="I75" s="49">
        <f t="shared" si="10"/>
        <v>0</v>
      </c>
      <c r="J75" s="49">
        <f t="shared" si="10"/>
        <v>0</v>
      </c>
      <c r="K75" s="49">
        <f t="shared" si="10"/>
        <v>0</v>
      </c>
      <c r="L75" s="49">
        <f t="shared" si="10"/>
        <v>0</v>
      </c>
      <c r="M75" s="49">
        <f t="shared" si="10"/>
        <v>0</v>
      </c>
      <c r="N75" s="49">
        <f t="shared" si="10"/>
        <v>0</v>
      </c>
      <c r="O75" s="49">
        <f t="shared" si="10"/>
        <v>0</v>
      </c>
      <c r="P75" s="49">
        <f t="shared" si="10"/>
        <v>0</v>
      </c>
      <c r="Q75" s="49">
        <f t="shared" si="10"/>
        <v>0</v>
      </c>
      <c r="R75" s="49">
        <f t="shared" si="10"/>
        <v>0</v>
      </c>
      <c r="S75" s="49">
        <f t="shared" si="10"/>
        <v>0</v>
      </c>
      <c r="T75" s="49">
        <f t="shared" si="10"/>
        <v>0</v>
      </c>
      <c r="U75" s="49">
        <f t="shared" si="10"/>
        <v>0</v>
      </c>
      <c r="V75" s="49">
        <f t="shared" si="10"/>
        <v>0</v>
      </c>
      <c r="W75" s="49">
        <f t="shared" si="10"/>
        <v>0</v>
      </c>
      <c r="X75" s="49">
        <f t="shared" si="10"/>
        <v>0</v>
      </c>
      <c r="Y75" s="49">
        <f t="shared" si="10"/>
        <v>0</v>
      </c>
      <c r="Z75" s="49">
        <f t="shared" si="10"/>
        <v>0</v>
      </c>
      <c r="AA75" s="49">
        <f t="shared" si="10"/>
        <v>0</v>
      </c>
      <c r="AB75" s="49">
        <f t="shared" si="10"/>
        <v>0</v>
      </c>
      <c r="AC75" s="49">
        <f t="shared" si="10"/>
        <v>0</v>
      </c>
      <c r="AD75" s="49">
        <f t="shared" si="10"/>
        <v>0</v>
      </c>
      <c r="AE75" s="49">
        <f t="shared" si="10"/>
        <v>0</v>
      </c>
      <c r="AF75" s="49">
        <f t="shared" si="10"/>
        <v>0</v>
      </c>
      <c r="AG75" s="49">
        <f t="shared" si="10"/>
        <v>0</v>
      </c>
      <c r="AH75" s="49">
        <f t="shared" si="5"/>
        <v>0</v>
      </c>
    </row>
    <row r="77" spans="1:34" ht="15" thickBot="1">
      <c r="A77" s="141"/>
    </row>
    <row r="78" spans="1:34" ht="15" thickBot="1">
      <c r="A78" s="40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4"/>
    </row>
    <row r="79" spans="1:34" ht="18.600000000000001">
      <c r="A79" s="92" t="s">
        <v>99</v>
      </c>
      <c r="B79" s="93"/>
      <c r="C79" s="93"/>
      <c r="D79" s="93"/>
      <c r="E79" s="93"/>
      <c r="F79" s="93"/>
      <c r="G79" s="94"/>
      <c r="AG79" s="5"/>
    </row>
    <row r="80" spans="1:34" ht="29.1">
      <c r="A80" s="138" t="s">
        <v>100</v>
      </c>
      <c r="B80" s="26" t="s">
        <v>29</v>
      </c>
      <c r="AG80" s="5"/>
      <c r="AH80" s="52" t="s">
        <v>101</v>
      </c>
    </row>
    <row r="81" spans="1:35">
      <c r="A81" s="8" t="s">
        <v>60</v>
      </c>
      <c r="B81" s="87">
        <v>101050</v>
      </c>
      <c r="C81" s="34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53"/>
      <c r="AH81" s="47"/>
      <c r="AI81" s="12"/>
    </row>
    <row r="82" spans="1:35">
      <c r="A82" s="8" t="s">
        <v>61</v>
      </c>
      <c r="B82" s="88" t="s">
        <v>102</v>
      </c>
      <c r="C82" s="34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53"/>
      <c r="AH82" s="47"/>
      <c r="AI82" s="12"/>
    </row>
    <row r="83" spans="1:35" ht="58.5" customHeight="1">
      <c r="A83" s="42" t="s">
        <v>62</v>
      </c>
      <c r="B83" s="39" t="s">
        <v>103</v>
      </c>
      <c r="C83" s="24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54"/>
      <c r="AH83" s="47"/>
      <c r="AI83" s="25"/>
    </row>
    <row r="84" spans="1:35" hidden="1">
      <c r="A84" s="8" t="s">
        <v>104</v>
      </c>
      <c r="B84" s="36"/>
      <c r="C84" s="35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55"/>
      <c r="AH84" s="47"/>
      <c r="AI84" s="12"/>
    </row>
    <row r="85" spans="1:35">
      <c r="A85" s="8" t="s">
        <v>105</v>
      </c>
      <c r="B85" s="37">
        <v>10000</v>
      </c>
      <c r="C85" s="35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55"/>
      <c r="AH85" s="56">
        <f>SUM(C85:AG85)</f>
        <v>0</v>
      </c>
      <c r="AI85" s="12"/>
    </row>
    <row r="86" spans="1:35">
      <c r="A86" s="8"/>
      <c r="B86" s="68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3"/>
      <c r="AH86" s="48"/>
      <c r="AI86" s="12"/>
    </row>
    <row r="87" spans="1:35" ht="15.6">
      <c r="A87" s="69" t="s">
        <v>106</v>
      </c>
      <c r="B87" s="68"/>
      <c r="C87" s="110"/>
      <c r="D87" s="110"/>
      <c r="E87" s="110"/>
      <c r="F87" s="110"/>
      <c r="G87" s="110"/>
      <c r="H87" s="110"/>
      <c r="I87" s="81" t="s">
        <v>107</v>
      </c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4"/>
      <c r="AH87" s="48"/>
      <c r="AI87" s="12"/>
    </row>
    <row r="88" spans="1:35">
      <c r="A88" s="8" t="s">
        <v>60</v>
      </c>
      <c r="B88" s="87">
        <v>101050</v>
      </c>
      <c r="C88" s="34"/>
      <c r="D88" s="34"/>
      <c r="E88" s="27"/>
      <c r="F88" s="27"/>
      <c r="G88" s="27"/>
      <c r="H88" s="27"/>
      <c r="I88" s="70"/>
      <c r="J88" s="111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4"/>
      <c r="AH88" s="48"/>
      <c r="AI88" s="12"/>
    </row>
    <row r="89" spans="1:35">
      <c r="A89" s="8" t="s">
        <v>108</v>
      </c>
      <c r="B89" s="88">
        <v>51210000</v>
      </c>
      <c r="C89" s="82">
        <v>512100000</v>
      </c>
      <c r="D89" s="82">
        <v>51510000</v>
      </c>
      <c r="E89" s="83">
        <v>51520000</v>
      </c>
      <c r="F89" s="83">
        <v>51560000</v>
      </c>
      <c r="G89" s="83">
        <v>51230000</v>
      </c>
      <c r="H89" s="83">
        <v>51530000</v>
      </c>
      <c r="I89" s="70"/>
      <c r="J89" s="111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4"/>
      <c r="AH89" s="48"/>
      <c r="AI89" s="12"/>
    </row>
    <row r="90" spans="1:35" ht="26.1">
      <c r="A90" s="42" t="s">
        <v>109</v>
      </c>
      <c r="B90" s="39" t="s">
        <v>110</v>
      </c>
      <c r="C90" s="84" t="str">
        <f>A69</f>
        <v>Budgeted Salary 51210000</v>
      </c>
      <c r="D90" s="84" t="str">
        <f>A70</f>
        <v>SS 51510000</v>
      </c>
      <c r="E90" s="84" t="str">
        <f>A71</f>
        <v>Retirement 51520000</v>
      </c>
      <c r="F90" s="84" t="str">
        <f>A72</f>
        <v>Med Ins 51560000</v>
      </c>
      <c r="G90" s="84" t="str">
        <f>A73</f>
        <v>LEO Budgeted Salary 51230000</v>
      </c>
      <c r="H90" s="84" t="str">
        <f>A74</f>
        <v>LEO Retirement 51530000</v>
      </c>
      <c r="I90" s="70"/>
      <c r="J90" s="112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4"/>
      <c r="AH90" s="48"/>
      <c r="AI90" s="12"/>
    </row>
    <row r="91" spans="1:35">
      <c r="A91" s="8"/>
      <c r="B91" s="36"/>
      <c r="C91" s="85"/>
      <c r="D91" s="85"/>
      <c r="E91" s="86"/>
      <c r="F91" s="86"/>
      <c r="G91" s="86"/>
      <c r="H91" s="86"/>
      <c r="I91" s="7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4"/>
      <c r="AH91" s="48"/>
      <c r="AI91" s="12"/>
    </row>
    <row r="92" spans="1:35">
      <c r="A92" s="8" t="s">
        <v>105</v>
      </c>
      <c r="B92" s="37">
        <v>55614</v>
      </c>
      <c r="C92" s="85">
        <f>AH69</f>
        <v>0</v>
      </c>
      <c r="D92" s="85">
        <f>AH70</f>
        <v>0</v>
      </c>
      <c r="E92" s="86">
        <f>AH71</f>
        <v>0</v>
      </c>
      <c r="F92" s="86">
        <f>AH72</f>
        <v>0</v>
      </c>
      <c r="G92" s="86">
        <f>AH73</f>
        <v>0</v>
      </c>
      <c r="H92" s="86">
        <f>AH74</f>
        <v>0</v>
      </c>
      <c r="I92" s="108">
        <f>SUM(C92:H92)</f>
        <v>0</v>
      </c>
      <c r="J92" s="70" t="s">
        <v>111</v>
      </c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4"/>
      <c r="AH92" s="48"/>
      <c r="AI92" s="12"/>
    </row>
    <row r="93" spans="1:35">
      <c r="A93" s="8"/>
      <c r="B93" s="68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4"/>
      <c r="AH93" s="48"/>
      <c r="AI93" s="12"/>
    </row>
    <row r="94" spans="1:35" ht="15" thickBot="1">
      <c r="A94" s="43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5"/>
    </row>
  </sheetData>
  <sheetProtection selectLockedCells="1"/>
  <mergeCells count="20">
    <mergeCell ref="B2:C2"/>
    <mergeCell ref="A11:C11"/>
    <mergeCell ref="A16:G16"/>
    <mergeCell ref="A19:G19"/>
    <mergeCell ref="A22:G22"/>
    <mergeCell ref="A17:G17"/>
    <mergeCell ref="A8:C8"/>
    <mergeCell ref="A14:C14"/>
    <mergeCell ref="A20:G20"/>
    <mergeCell ref="B4:C4"/>
    <mergeCell ref="A23:G23"/>
    <mergeCell ref="A29:G29"/>
    <mergeCell ref="A31:G31"/>
    <mergeCell ref="A33:G33"/>
    <mergeCell ref="A53:B53"/>
    <mergeCell ref="A26:G26"/>
    <mergeCell ref="E37:G37"/>
    <mergeCell ref="A28:G28"/>
    <mergeCell ref="A37:D37"/>
    <mergeCell ref="A25:G25"/>
  </mergeCells>
  <dataValidations count="2">
    <dataValidation type="list" allowBlank="1" showInputMessage="1" showErrorMessage="1" sqref="B4:C4" xr:uid="{ADAFD704-6BA4-4896-A14E-513592D2397D}">
      <formula1>"Select one, Enrollment/Population Changes, Compensation &amp; Benefits,Enrollment Changes, Information Technology, New Program, New Vehicles/Equpment, Program Expansion"</formula1>
    </dataValidation>
    <dataValidation type="list" allowBlank="1" showInputMessage="1" showErrorMessage="1" sqref="B49:AG49" xr:uid="{40EA40AE-F832-4B4F-A128-D08D0D7FEA66}">
      <formula1>$B$56:$B$60</formula1>
    </dataValidation>
  </dataValidations>
  <hyperlinks>
    <hyperlink ref="A64" r:id="rId1" xr:uid="{800A274D-0710-4D4A-B878-419713BBD7BD}"/>
    <hyperlink ref="E37:G37" r:id="rId2" location="Tab-ChangeBudgetAids-427" display="https://www.osbm.nc.gov/budget/budget-instructions/job-aids#Tab-ChangeBudgetAids-427" xr:uid="{0DD0BFDD-23F0-4A52-AFD5-34B3F522B2CE}"/>
  </hyperlinks>
  <pageMargins left="0.7" right="0.7" top="0.75" bottom="0.75" header="0.3" footer="0.3"/>
  <pageSetup scale="45" fitToHeight="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67E00-5479-4F84-9DE2-953FBA6DBD58}">
  <dimension ref="A1:AK105"/>
  <sheetViews>
    <sheetView tabSelected="1" topLeftCell="A23" zoomScale="90" zoomScaleNormal="90" workbookViewId="0">
      <selection activeCell="D37" sqref="D37"/>
    </sheetView>
  </sheetViews>
  <sheetFormatPr defaultColWidth="9.140625" defaultRowHeight="14.45"/>
  <cols>
    <col min="1" max="1" width="62.5703125" style="1" customWidth="1"/>
    <col min="2" max="3" width="13.5703125" style="2" customWidth="1"/>
    <col min="4" max="4" width="29.5703125" style="2" customWidth="1"/>
    <col min="5" max="8" width="13.5703125" style="2" customWidth="1"/>
    <col min="9" max="9" width="20.42578125" style="2" bestFit="1" customWidth="1"/>
    <col min="10" max="10" width="24.5703125" style="2" bestFit="1" customWidth="1"/>
    <col min="11" max="58" width="13.5703125" style="2" customWidth="1"/>
    <col min="59" max="16384" width="9.140625" style="2"/>
  </cols>
  <sheetData>
    <row r="1" spans="1:7" ht="18.600000000000001">
      <c r="A1" s="92" t="s">
        <v>5</v>
      </c>
      <c r="B1" s="93"/>
      <c r="C1" s="93"/>
      <c r="D1" s="93"/>
      <c r="E1" s="93"/>
      <c r="F1" s="93"/>
      <c r="G1" s="94"/>
    </row>
    <row r="2" spans="1:7">
      <c r="A2" s="91" t="s">
        <v>6</v>
      </c>
      <c r="B2" s="155" t="s">
        <v>116</v>
      </c>
      <c r="C2" s="156"/>
    </row>
    <row r="3" spans="1:7">
      <c r="A3" s="91"/>
    </row>
    <row r="4" spans="1:7">
      <c r="A4" s="139" t="s">
        <v>8</v>
      </c>
      <c r="B4" s="155" t="s">
        <v>117</v>
      </c>
      <c r="C4" s="156"/>
    </row>
    <row r="5" spans="1:7" ht="15" thickBot="1">
      <c r="A5" s="139"/>
    </row>
    <row r="6" spans="1:7" ht="18.600000000000001">
      <c r="A6" s="92" t="s">
        <v>10</v>
      </c>
      <c r="B6" s="93"/>
      <c r="C6" s="93"/>
      <c r="D6" s="93"/>
      <c r="E6" s="93"/>
      <c r="F6" s="93"/>
      <c r="G6" s="94"/>
    </row>
    <row r="7" spans="1:7">
      <c r="A7" s="138" t="s">
        <v>11</v>
      </c>
      <c r="G7" s="5"/>
    </row>
    <row r="8" spans="1:7">
      <c r="A8" s="144"/>
      <c r="B8" s="145"/>
      <c r="C8" s="161"/>
      <c r="G8" s="5"/>
    </row>
    <row r="9" spans="1:7">
      <c r="A9" s="138"/>
      <c r="G9" s="5"/>
    </row>
    <row r="10" spans="1:7">
      <c r="A10" s="138" t="s">
        <v>12</v>
      </c>
      <c r="G10" s="5"/>
    </row>
    <row r="11" spans="1:7" ht="14.45" customHeight="1">
      <c r="A11" s="144"/>
      <c r="B11" s="145"/>
      <c r="C11" s="161"/>
      <c r="D11" s="136" t="s">
        <v>13</v>
      </c>
      <c r="E11" s="137"/>
      <c r="F11" s="137"/>
      <c r="G11" s="5"/>
    </row>
    <row r="12" spans="1:7">
      <c r="A12" s="11"/>
      <c r="G12" s="5"/>
    </row>
    <row r="13" spans="1:7">
      <c r="A13" s="138" t="s">
        <v>14</v>
      </c>
      <c r="G13" s="5"/>
    </row>
    <row r="14" spans="1:7">
      <c r="A14" s="144"/>
      <c r="B14" s="145"/>
      <c r="C14" s="161"/>
      <c r="G14" s="5"/>
    </row>
    <row r="15" spans="1:7">
      <c r="A15" s="140"/>
      <c r="G15" s="10"/>
    </row>
    <row r="16" spans="1:7" ht="34.5" customHeight="1">
      <c r="A16" s="174" t="s">
        <v>15</v>
      </c>
      <c r="B16" s="175"/>
      <c r="C16" s="175"/>
      <c r="D16" s="175"/>
      <c r="E16" s="175"/>
      <c r="F16" s="175"/>
      <c r="G16" s="176"/>
    </row>
    <row r="17" spans="1:7" ht="30" customHeight="1">
      <c r="A17" s="149"/>
      <c r="B17" s="150"/>
      <c r="C17" s="150"/>
      <c r="D17" s="150"/>
      <c r="E17" s="150"/>
      <c r="F17" s="150"/>
      <c r="G17" s="151"/>
    </row>
    <row r="18" spans="1:7" ht="19.5" customHeight="1">
      <c r="A18" s="11"/>
      <c r="B18" s="12"/>
      <c r="C18" s="12"/>
      <c r="D18" s="12"/>
      <c r="E18" s="12"/>
      <c r="F18" s="12"/>
      <c r="G18" s="10"/>
    </row>
    <row r="19" spans="1:7" ht="21" customHeight="1">
      <c r="A19" s="174" t="s">
        <v>16</v>
      </c>
      <c r="B19" s="175"/>
      <c r="C19" s="175"/>
      <c r="D19" s="175"/>
      <c r="E19" s="175"/>
      <c r="F19" s="175"/>
      <c r="G19" s="176"/>
    </row>
    <row r="20" spans="1:7" ht="30" customHeight="1">
      <c r="A20" s="144"/>
      <c r="B20" s="145"/>
      <c r="C20" s="145"/>
      <c r="D20" s="145"/>
      <c r="E20" s="145"/>
      <c r="F20" s="145"/>
      <c r="G20" s="146"/>
    </row>
    <row r="21" spans="1:7" ht="19.5" customHeight="1">
      <c r="A21" s="11"/>
      <c r="B21" s="12"/>
      <c r="C21" s="12"/>
      <c r="D21" s="12"/>
      <c r="E21" s="12"/>
      <c r="F21" s="12"/>
      <c r="G21" s="10"/>
    </row>
    <row r="22" spans="1:7" ht="35.25" customHeight="1">
      <c r="A22" s="177" t="s">
        <v>17</v>
      </c>
      <c r="B22" s="178"/>
      <c r="C22" s="178"/>
      <c r="D22" s="178"/>
      <c r="E22" s="178"/>
      <c r="F22" s="178"/>
      <c r="G22" s="179"/>
    </row>
    <row r="23" spans="1:7" ht="24" customHeight="1">
      <c r="A23" s="149"/>
      <c r="B23" s="150"/>
      <c r="C23" s="150"/>
      <c r="D23" s="150"/>
      <c r="E23" s="150"/>
      <c r="F23" s="150"/>
      <c r="G23" s="151"/>
    </row>
    <row r="24" spans="1:7" ht="19.5" customHeight="1">
      <c r="A24" s="60"/>
      <c r="B24" s="57"/>
      <c r="C24" s="57"/>
      <c r="D24" s="57"/>
      <c r="E24" s="57"/>
      <c r="F24" s="57"/>
      <c r="G24" s="58"/>
    </row>
    <row r="25" spans="1:7" ht="22.5" customHeight="1">
      <c r="A25" s="157" t="s">
        <v>18</v>
      </c>
      <c r="B25" s="158"/>
      <c r="C25" s="158"/>
      <c r="D25" s="158"/>
      <c r="E25" s="158"/>
      <c r="F25" s="158"/>
      <c r="G25" s="168"/>
    </row>
    <row r="26" spans="1:7" ht="23.25" customHeight="1">
      <c r="A26" s="169"/>
      <c r="B26" s="150"/>
      <c r="C26" s="150"/>
      <c r="D26" s="150"/>
      <c r="E26" s="150"/>
      <c r="F26" s="150"/>
      <c r="G26" s="151"/>
    </row>
    <row r="27" spans="1:7" ht="15" customHeight="1">
      <c r="A27" s="141"/>
      <c r="B27" s="102"/>
      <c r="C27" s="102"/>
      <c r="D27" s="102"/>
      <c r="E27" s="57"/>
      <c r="F27" s="57"/>
      <c r="G27" s="58"/>
    </row>
    <row r="28" spans="1:7" ht="24" customHeight="1">
      <c r="A28" s="157" t="s">
        <v>19</v>
      </c>
      <c r="B28" s="158"/>
      <c r="C28" s="158"/>
      <c r="D28" s="158"/>
      <c r="E28" s="158"/>
      <c r="F28" s="158"/>
      <c r="G28" s="168"/>
    </row>
    <row r="29" spans="1:7" ht="24.75" customHeight="1">
      <c r="A29" s="169"/>
      <c r="B29" s="150"/>
      <c r="C29" s="150"/>
      <c r="D29" s="150"/>
      <c r="E29" s="150"/>
      <c r="F29" s="150"/>
      <c r="G29" s="151"/>
    </row>
    <row r="30" spans="1:7" ht="24.75" customHeight="1">
      <c r="A30" s="120"/>
      <c r="B30" s="120"/>
      <c r="C30" s="120"/>
      <c r="D30" s="120"/>
      <c r="E30" s="120"/>
      <c r="F30" s="120"/>
      <c r="G30" s="121"/>
    </row>
    <row r="31" spans="1:7" ht="24.75" customHeight="1">
      <c r="A31" s="157" t="s">
        <v>20</v>
      </c>
      <c r="B31" s="158"/>
      <c r="C31" s="158"/>
      <c r="D31" s="158"/>
      <c r="E31" s="158"/>
      <c r="F31" s="158"/>
      <c r="G31" s="168"/>
    </row>
    <row r="32" spans="1:7" ht="24.75" customHeight="1">
      <c r="A32" s="119"/>
      <c r="B32" s="119"/>
      <c r="C32" s="119"/>
      <c r="D32" s="119"/>
      <c r="E32" s="119"/>
      <c r="F32" s="119"/>
      <c r="G32" s="122"/>
    </row>
    <row r="33" spans="1:37" ht="24.75" customHeight="1">
      <c r="A33" s="157" t="s">
        <v>21</v>
      </c>
      <c r="B33" s="158"/>
      <c r="C33" s="158"/>
      <c r="D33" s="158"/>
      <c r="E33" s="158"/>
      <c r="F33" s="158"/>
      <c r="G33" s="168"/>
    </row>
    <row r="34" spans="1:37" ht="24.75" customHeight="1" thickBot="1">
      <c r="A34" s="123"/>
      <c r="B34" s="123"/>
      <c r="C34" s="123"/>
      <c r="D34" s="123"/>
      <c r="E34" s="123"/>
      <c r="F34" s="123"/>
      <c r="G34" s="124"/>
    </row>
    <row r="35" spans="1:37" s="100" customFormat="1" ht="24.75" customHeight="1" thickBot="1">
      <c r="A35" s="99"/>
      <c r="B35" s="99"/>
      <c r="C35" s="99"/>
      <c r="D35" s="99"/>
      <c r="E35" s="99"/>
      <c r="F35" s="99"/>
      <c r="G35" s="99"/>
    </row>
    <row r="36" spans="1:37" ht="18.600000000000001">
      <c r="A36" s="92" t="s">
        <v>22</v>
      </c>
      <c r="B36" s="93"/>
      <c r="C36" s="93"/>
      <c r="D36" s="93"/>
      <c r="E36" s="93"/>
      <c r="F36" s="93"/>
      <c r="G36" s="94"/>
    </row>
    <row r="37" spans="1:37" s="98" customFormat="1" ht="36.950000000000003" customHeight="1">
      <c r="A37" s="159" t="s">
        <v>23</v>
      </c>
      <c r="B37" s="160"/>
      <c r="C37" s="160"/>
      <c r="D37" s="101" t="s">
        <v>24</v>
      </c>
      <c r="E37" s="166" t="s">
        <v>25</v>
      </c>
      <c r="F37" s="166"/>
      <c r="G37" s="167"/>
    </row>
    <row r="38" spans="1:37" s="98" customFormat="1" ht="111.95" customHeight="1">
      <c r="A38" s="147" t="s">
        <v>118</v>
      </c>
      <c r="B38" s="148"/>
      <c r="C38" s="148"/>
      <c r="D38" s="62"/>
      <c r="E38" s="61"/>
      <c r="F38" s="2"/>
      <c r="G38" s="10"/>
    </row>
    <row r="39" spans="1:37" s="98" customFormat="1" ht="36.950000000000003" customHeight="1">
      <c r="A39" s="144"/>
      <c r="B39" s="145"/>
      <c r="C39" s="145"/>
      <c r="D39" s="145"/>
      <c r="E39" s="145"/>
      <c r="F39" s="145"/>
      <c r="G39" s="146"/>
    </row>
    <row r="40" spans="1:37" s="98" customFormat="1" ht="36.950000000000003" customHeight="1">
      <c r="A40" s="11"/>
      <c r="B40" s="13"/>
      <c r="C40" s="13"/>
      <c r="D40" s="12"/>
      <c r="E40" s="12"/>
      <c r="F40" s="12"/>
      <c r="G40" s="10"/>
    </row>
    <row r="41" spans="1:37" s="98" customFormat="1" ht="108" customHeight="1">
      <c r="A41" s="147" t="s">
        <v>119</v>
      </c>
      <c r="B41" s="148"/>
      <c r="C41" s="148"/>
      <c r="D41" s="2"/>
      <c r="E41" s="2"/>
      <c r="F41" s="2"/>
      <c r="G41" s="10"/>
    </row>
    <row r="42" spans="1:37" s="98" customFormat="1" ht="36.950000000000003" customHeight="1">
      <c r="A42" s="144"/>
      <c r="B42" s="145"/>
      <c r="C42" s="145"/>
      <c r="D42" s="145"/>
      <c r="E42" s="145"/>
      <c r="F42" s="145"/>
      <c r="G42" s="146"/>
    </row>
    <row r="43" spans="1:37" s="98" customFormat="1" ht="36.950000000000003" customHeight="1">
      <c r="A43" s="115"/>
      <c r="B43" s="115"/>
      <c r="C43" s="115"/>
      <c r="D43" s="115"/>
      <c r="E43" s="115"/>
      <c r="F43" s="115"/>
      <c r="G43" s="116"/>
    </row>
    <row r="44" spans="1:37" s="98" customFormat="1" ht="88.5" customHeight="1">
      <c r="A44" s="147" t="s">
        <v>120</v>
      </c>
      <c r="B44" s="148"/>
      <c r="C44" s="148"/>
      <c r="D44" s="115"/>
      <c r="E44" s="115"/>
      <c r="F44" s="115"/>
      <c r="G44" s="59"/>
    </row>
    <row r="45" spans="1:37" s="98" customFormat="1" ht="36.950000000000003" customHeight="1" thickBot="1">
      <c r="A45" s="117"/>
      <c r="B45" s="117"/>
      <c r="C45" s="117"/>
      <c r="D45" s="117"/>
      <c r="E45" s="117"/>
      <c r="F45" s="117"/>
      <c r="G45" s="118"/>
    </row>
    <row r="46" spans="1:37" customFormat="1" ht="21.75" customHeight="1" thickBot="1"/>
    <row r="47" spans="1:37" ht="18.600000000000001">
      <c r="A47" s="92" t="s">
        <v>28</v>
      </c>
      <c r="B47" s="93"/>
      <c r="C47" s="93"/>
      <c r="D47" s="93"/>
      <c r="E47" s="93"/>
      <c r="F47" s="93"/>
      <c r="G47" s="94"/>
    </row>
    <row r="48" spans="1:37">
      <c r="A48" s="63"/>
      <c r="B48" s="19" t="s">
        <v>29</v>
      </c>
      <c r="C48" s="9" t="s">
        <v>30</v>
      </c>
      <c r="D48" s="9" t="s">
        <v>31</v>
      </c>
      <c r="E48" s="9" t="s">
        <v>32</v>
      </c>
      <c r="F48" s="9" t="s">
        <v>33</v>
      </c>
      <c r="G48" s="9" t="s">
        <v>34</v>
      </c>
      <c r="H48" s="21" t="s">
        <v>35</v>
      </c>
      <c r="I48" s="21" t="s">
        <v>36</v>
      </c>
      <c r="J48" s="21" t="s">
        <v>37</v>
      </c>
      <c r="K48" s="21" t="s">
        <v>38</v>
      </c>
      <c r="L48" s="21" t="s">
        <v>39</v>
      </c>
      <c r="M48" s="21" t="s">
        <v>40</v>
      </c>
      <c r="N48" s="21" t="s">
        <v>41</v>
      </c>
      <c r="O48" s="21" t="s">
        <v>42</v>
      </c>
      <c r="P48" s="21" t="s">
        <v>43</v>
      </c>
      <c r="Q48" s="21" t="s">
        <v>44</v>
      </c>
      <c r="R48" s="21" t="s">
        <v>45</v>
      </c>
      <c r="S48" s="21" t="s">
        <v>46</v>
      </c>
      <c r="T48" s="21" t="s">
        <v>47</v>
      </c>
      <c r="U48" s="21" t="s">
        <v>48</v>
      </c>
      <c r="V48" s="21" t="s">
        <v>49</v>
      </c>
      <c r="W48" s="21" t="s">
        <v>49</v>
      </c>
      <c r="X48" s="21" t="s">
        <v>50</v>
      </c>
      <c r="Y48" s="21" t="s">
        <v>51</v>
      </c>
      <c r="Z48" s="21" t="s">
        <v>52</v>
      </c>
      <c r="AA48" s="21" t="s">
        <v>53</v>
      </c>
      <c r="AB48" s="21" t="s">
        <v>54</v>
      </c>
      <c r="AC48" s="21" t="s">
        <v>55</v>
      </c>
      <c r="AD48" s="21" t="s">
        <v>56</v>
      </c>
      <c r="AE48" s="21" t="s">
        <v>57</v>
      </c>
      <c r="AF48" s="21" t="s">
        <v>58</v>
      </c>
      <c r="AG48" s="21" t="s">
        <v>59</v>
      </c>
      <c r="AI48" s="21"/>
      <c r="AJ48" s="21"/>
      <c r="AK48" s="21"/>
    </row>
    <row r="49" spans="1:33">
      <c r="A49" s="8" t="s">
        <v>60</v>
      </c>
      <c r="B49" s="87">
        <v>101050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</row>
    <row r="50" spans="1:33">
      <c r="A50" s="8" t="s">
        <v>61</v>
      </c>
      <c r="B50" s="88">
        <v>51099999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1:33">
      <c r="A51" s="8" t="s">
        <v>62</v>
      </c>
      <c r="B51" s="88" t="s">
        <v>63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1:33">
      <c r="A52" s="8" t="s">
        <v>64</v>
      </c>
      <c r="B52" s="88" t="s">
        <v>65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</row>
    <row r="53" spans="1:33">
      <c r="A53" s="8" t="s">
        <v>66</v>
      </c>
      <c r="B53" s="88" t="s">
        <v>67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</row>
    <row r="54" spans="1:33">
      <c r="A54" s="8" t="s">
        <v>68</v>
      </c>
      <c r="B54" s="89">
        <v>45474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</row>
    <row r="55" spans="1:33">
      <c r="A55" s="8" t="s">
        <v>69</v>
      </c>
      <c r="B55" s="90">
        <v>1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>
      <c r="A56" s="8" t="s">
        <v>70</v>
      </c>
      <c r="B56" s="90">
        <v>55614</v>
      </c>
      <c r="C56" s="15"/>
      <c r="D56" s="15"/>
      <c r="E56" s="15"/>
      <c r="F56" s="104"/>
      <c r="G56" s="104"/>
      <c r="H56" s="104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>
      <c r="A57" s="8" t="s">
        <v>71</v>
      </c>
      <c r="B57" s="90" t="s">
        <v>72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>
      <c r="A58" s="8" t="s">
        <v>73</v>
      </c>
      <c r="B58" s="32">
        <f>(B55*B56)*$B$62</f>
        <v>4254.4709999999995</v>
      </c>
      <c r="C58" s="105">
        <f>C56*$B$62</f>
        <v>0</v>
      </c>
      <c r="D58" s="105">
        <f>D56*$B$62</f>
        <v>0</v>
      </c>
      <c r="E58" s="105">
        <f>E56*$B$62</f>
        <v>0</v>
      </c>
      <c r="F58" s="105">
        <f>F56*$B$62</f>
        <v>0</v>
      </c>
      <c r="G58" s="105">
        <f>G56*$B$62</f>
        <v>0</v>
      </c>
      <c r="H58" s="105">
        <f>H56*$B$62</f>
        <v>0</v>
      </c>
      <c r="I58" s="105">
        <f>I56*$B$62</f>
        <v>0</v>
      </c>
      <c r="J58" s="105">
        <f>J56*$B$62</f>
        <v>0</v>
      </c>
      <c r="K58" s="105">
        <f>K56*$B$62</f>
        <v>0</v>
      </c>
      <c r="L58" s="105">
        <f>L56*$B$62</f>
        <v>0</v>
      </c>
      <c r="M58" s="105">
        <f>M56*$B$62</f>
        <v>0</v>
      </c>
      <c r="N58" s="105">
        <f>N56*$B$62</f>
        <v>0</v>
      </c>
      <c r="O58" s="105">
        <f>O56*$B$62</f>
        <v>0</v>
      </c>
      <c r="P58" s="105">
        <f>P56*$B$62</f>
        <v>0</v>
      </c>
      <c r="Q58" s="105">
        <f>Q56*$B$62</f>
        <v>0</v>
      </c>
      <c r="R58" s="105">
        <f>R56*$B$62</f>
        <v>0</v>
      </c>
      <c r="S58" s="105">
        <f>S56*$B$62</f>
        <v>0</v>
      </c>
      <c r="T58" s="105">
        <f>T56*$B$62</f>
        <v>0</v>
      </c>
      <c r="U58" s="105">
        <f>U56*$B$62</f>
        <v>0</v>
      </c>
      <c r="V58" s="105">
        <f>V56*$B$62</f>
        <v>0</v>
      </c>
      <c r="W58" s="105">
        <f>W56*$B$62</f>
        <v>0</v>
      </c>
      <c r="X58" s="105">
        <f>X56*$B$62</f>
        <v>0</v>
      </c>
      <c r="Y58" s="105">
        <f>Y56*$B$62</f>
        <v>0</v>
      </c>
      <c r="Z58" s="105">
        <f>Z56*$B$62</f>
        <v>0</v>
      </c>
      <c r="AA58" s="105">
        <f>AA56*$B$62</f>
        <v>0</v>
      </c>
      <c r="AB58" s="105">
        <f>AB56*$B$62</f>
        <v>0</v>
      </c>
      <c r="AC58" s="105">
        <f>AC56*$B$62</f>
        <v>0</v>
      </c>
      <c r="AD58" s="105">
        <f>AD56*$B$62</f>
        <v>0</v>
      </c>
      <c r="AE58" s="105">
        <f>AE56*$B$62</f>
        <v>0</v>
      </c>
      <c r="AF58" s="105">
        <f>AF56*$B$62</f>
        <v>0</v>
      </c>
      <c r="AG58" s="105">
        <f>AG56*$B$62</f>
        <v>0</v>
      </c>
    </row>
    <row r="59" spans="1:33">
      <c r="A59" s="8" t="s">
        <v>74</v>
      </c>
      <c r="B59" s="32">
        <f>(VLOOKUP(B57,$B$64:$C$68,2,0)*B56)*B55</f>
        <v>13914.622799999999</v>
      </c>
      <c r="C59" s="30">
        <f>IFERROR(VLOOKUP(C57,$B$64:$C$68,2,0)*C56*C55,0)</f>
        <v>0</v>
      </c>
      <c r="D59" s="30">
        <f>IFERROR(VLOOKUP(D57,$B$64:$C$68,2,0)*D56*D55,0)</f>
        <v>0</v>
      </c>
      <c r="E59" s="30">
        <f>IFERROR(VLOOKUP(E57,$B$64:$C$68,2,0)*E56*E55,0)</f>
        <v>0</v>
      </c>
      <c r="F59" s="30">
        <f>IFERROR(VLOOKUP(F57,$B$64:$C$68,2,0)*F56*F55,0)</f>
        <v>0</v>
      </c>
      <c r="G59" s="30">
        <f>IFERROR(VLOOKUP(G57,$B$64:$C$68,2,0)*G56*G55,0)</f>
        <v>0</v>
      </c>
      <c r="H59" s="30">
        <f>IFERROR(VLOOKUP(H57,$B$64:$C$68,2,0)*H56*H55,0)</f>
        <v>0</v>
      </c>
      <c r="I59" s="30">
        <f>IFERROR(VLOOKUP(I57,$B$64:$C$68,2,0)*I56*I55,0)</f>
        <v>0</v>
      </c>
      <c r="J59" s="30">
        <f>IFERROR(VLOOKUP(J57,$B$64:$C$68,2,0)*J56*J55,0)</f>
        <v>0</v>
      </c>
      <c r="K59" s="30">
        <f>IFERROR(VLOOKUP(K57,$B$64:$C$68,2,0)*K56*K55,0)</f>
        <v>0</v>
      </c>
      <c r="L59" s="30">
        <f>IFERROR(VLOOKUP(L57,$B$64:$C$68,2,0)*L56*L55,0)</f>
        <v>0</v>
      </c>
      <c r="M59" s="30">
        <f>IFERROR(VLOOKUP(M57,$B$64:$C$68,2,0)*M56*M55,0)</f>
        <v>0</v>
      </c>
      <c r="N59" s="30">
        <f>IFERROR(VLOOKUP(N57,$B$64:$C$68,2,0)*N56*N55,0)</f>
        <v>0</v>
      </c>
      <c r="O59" s="30">
        <f>IFERROR(VLOOKUP(O57,$B$64:$C$68,2,0)*O56*O55,0)</f>
        <v>0</v>
      </c>
      <c r="P59" s="30">
        <f>IFERROR(VLOOKUP(P57,$B$64:$C$68,2,0)*P56*P55,0)</f>
        <v>0</v>
      </c>
      <c r="Q59" s="30">
        <f>IFERROR(VLOOKUP(Q57,$B$64:$C$68,2,0)*Q56*Q55,0)</f>
        <v>0</v>
      </c>
      <c r="R59" s="30">
        <f>IFERROR(VLOOKUP(R57,$B$64:$C$68,2,0)*R56*R55,0)</f>
        <v>0</v>
      </c>
      <c r="S59" s="30">
        <f>IFERROR(VLOOKUP(S57,$B$64:$C$68,2,0)*S56*S55,0)</f>
        <v>0</v>
      </c>
      <c r="T59" s="30">
        <f>IFERROR(VLOOKUP(T57,$B$64:$C$68,2,0)*T56*T55,0)</f>
        <v>0</v>
      </c>
      <c r="U59" s="30">
        <f>IFERROR(VLOOKUP(U57,$B$64:$C$68,2,0)*U56*U55,0)</f>
        <v>0</v>
      </c>
      <c r="V59" s="30">
        <f>IFERROR(VLOOKUP(V57,$B$64:$C$68,2,0)*V56*V55,0)</f>
        <v>0</v>
      </c>
      <c r="W59" s="30">
        <f>IFERROR(VLOOKUP(W57,$B$64:$C$68,2,0)*W56*W55,0)</f>
        <v>0</v>
      </c>
      <c r="X59" s="30">
        <f>IFERROR(VLOOKUP(X57,$B$64:$C$68,2,0)*X56*X55,0)</f>
        <v>0</v>
      </c>
      <c r="Y59" s="30">
        <f>IFERROR(VLOOKUP(Y57,$B$64:$C$68,2,0)*Y56*Y55,0)</f>
        <v>0</v>
      </c>
      <c r="Z59" s="30">
        <f>IFERROR(VLOOKUP(Z57,$B$64:$C$68,2,0)*Z56*Z55,0)</f>
        <v>0</v>
      </c>
      <c r="AA59" s="30">
        <f>IFERROR(VLOOKUP(AA57,$B$64:$C$68,2,0)*AA56*AA55,0)</f>
        <v>0</v>
      </c>
      <c r="AB59" s="30">
        <f>IFERROR(VLOOKUP(AB57,$B$64:$C$68,2,0)*AB56*AB55,0)</f>
        <v>0</v>
      </c>
      <c r="AC59" s="30">
        <f>IFERROR(VLOOKUP(AC57,$B$64:$C$68,2,0)*AC56*AC55,0)</f>
        <v>0</v>
      </c>
      <c r="AD59" s="30">
        <f>IFERROR(VLOOKUP(AD57,$B$64:$C$68,2,0)*AD56*AD55,0)</f>
        <v>0</v>
      </c>
      <c r="AE59" s="30">
        <f>IFERROR(VLOOKUP(AE57,$B$64:$C$68,2,0)*AE56*AE55,0)</f>
        <v>0</v>
      </c>
      <c r="AF59" s="30">
        <f>IFERROR(VLOOKUP(AF57,$B$64:$C$68,2,0)*AF56*AF55,0)</f>
        <v>0</v>
      </c>
      <c r="AG59" s="30" t="e">
        <f>VLOOKUP(AG57,$B$64:$C$68,2,0)*AG56*AG55</f>
        <v>#N/A</v>
      </c>
    </row>
    <row r="60" spans="1:33" ht="15" thickBot="1">
      <c r="A60" s="8" t="s">
        <v>75</v>
      </c>
      <c r="B60" s="33">
        <f>IF(B55&gt;0,$B$69*B55,0)</f>
        <v>7557</v>
      </c>
      <c r="C60" s="106">
        <f>IFERROR($B$69*C55,0)</f>
        <v>0</v>
      </c>
      <c r="D60" s="106">
        <f>IFERROR($B$69*D55,0)</f>
        <v>0</v>
      </c>
      <c r="E60" s="106">
        <f>IFERROR($B$69*E55,0)</f>
        <v>0</v>
      </c>
      <c r="F60" s="106">
        <f>IFERROR($B$69*F55,0)</f>
        <v>0</v>
      </c>
      <c r="G60" s="106">
        <f>IFERROR($B$69*G55,0)</f>
        <v>0</v>
      </c>
      <c r="H60" s="106">
        <f>IFERROR($B$69*H55,0)</f>
        <v>0</v>
      </c>
      <c r="I60" s="106">
        <f>IFERROR($B$69*I55,0)</f>
        <v>0</v>
      </c>
      <c r="J60" s="106">
        <f>IFERROR($B$69*J55,0)</f>
        <v>0</v>
      </c>
      <c r="K60" s="106">
        <f>IFERROR($B$69*K55,0)</f>
        <v>0</v>
      </c>
      <c r="L60" s="106">
        <f>IFERROR($B$69*L55,0)</f>
        <v>0</v>
      </c>
      <c r="M60" s="106">
        <f>IFERROR($B$69*M55,0)</f>
        <v>0</v>
      </c>
      <c r="N60" s="106">
        <f>IFERROR($B$69*N55,0)</f>
        <v>0</v>
      </c>
      <c r="O60" s="106">
        <f>IFERROR($B$69*O55,0)</f>
        <v>0</v>
      </c>
      <c r="P60" s="106">
        <f>IFERROR($B$69*P55,0)</f>
        <v>0</v>
      </c>
      <c r="Q60" s="106">
        <f>IFERROR($B$69*Q55,0)</f>
        <v>0</v>
      </c>
      <c r="R60" s="106">
        <f>IFERROR($B$69*R55,0)</f>
        <v>0</v>
      </c>
      <c r="S60" s="106">
        <f>IFERROR($B$69*S55,0)</f>
        <v>0</v>
      </c>
      <c r="T60" s="106">
        <f>IFERROR($B$69*T55,0)</f>
        <v>0</v>
      </c>
      <c r="U60" s="106">
        <f>IFERROR($B$69*U55,0)</f>
        <v>0</v>
      </c>
      <c r="V60" s="106">
        <f>IFERROR($B$69*V55,0)</f>
        <v>0</v>
      </c>
      <c r="W60" s="106">
        <f>IFERROR($B$69*W55,0)</f>
        <v>0</v>
      </c>
      <c r="X60" s="106">
        <f>IFERROR($B$69*X55,0)</f>
        <v>0</v>
      </c>
      <c r="Y60" s="106">
        <f>IFERROR($B$69*Y55,0)</f>
        <v>0</v>
      </c>
      <c r="Z60" s="106">
        <f>IFERROR($B$69*Z55,0)</f>
        <v>0</v>
      </c>
      <c r="AA60" s="106">
        <f>IFERROR($B$69*AA55,0)</f>
        <v>0</v>
      </c>
      <c r="AB60" s="106">
        <f>IFERROR($B$69*AB55,0)</f>
        <v>0</v>
      </c>
      <c r="AC60" s="106">
        <f>IFERROR($B$69*AC55,0)</f>
        <v>0</v>
      </c>
      <c r="AD60" s="106">
        <f>IFERROR($B$69*AD55,0)</f>
        <v>0</v>
      </c>
      <c r="AE60" s="106">
        <f>IFERROR($B$69*AE55,0)</f>
        <v>0</v>
      </c>
      <c r="AF60" s="106">
        <f>IFERROR($B$69*AF55,0)</f>
        <v>0</v>
      </c>
      <c r="AG60" s="106">
        <f>IF(AG55&gt;0,$B$69*AG55,0)</f>
        <v>0</v>
      </c>
    </row>
    <row r="61" spans="1:33" ht="15.6">
      <c r="A61" s="95" t="s">
        <v>76</v>
      </c>
      <c r="B61" s="96"/>
      <c r="C61" s="97"/>
    </row>
    <row r="62" spans="1:33">
      <c r="A62" s="71" t="s">
        <v>77</v>
      </c>
      <c r="B62" s="72">
        <v>7.6499999999999999E-2</v>
      </c>
      <c r="C62" s="73"/>
    </row>
    <row r="63" spans="1:33">
      <c r="A63" s="74"/>
      <c r="B63" s="75"/>
      <c r="C63" s="75"/>
    </row>
    <row r="64" spans="1:33">
      <c r="A64" s="74" t="s">
        <v>78</v>
      </c>
      <c r="B64" s="77" t="s">
        <v>72</v>
      </c>
      <c r="C64" s="76">
        <v>0.25019999999999998</v>
      </c>
    </row>
    <row r="65" spans="1:34">
      <c r="A65" s="74" t="s">
        <v>79</v>
      </c>
      <c r="B65" s="77" t="s">
        <v>80</v>
      </c>
      <c r="C65" s="76">
        <v>0.30020000000000002</v>
      </c>
      <c r="J65" s="48"/>
    </row>
    <row r="66" spans="1:34">
      <c r="A66" s="74" t="s">
        <v>81</v>
      </c>
      <c r="B66" s="77" t="s">
        <v>82</v>
      </c>
      <c r="C66" s="76">
        <v>0.42420000000000002</v>
      </c>
      <c r="J66" s="48"/>
    </row>
    <row r="67" spans="1:34">
      <c r="A67" s="74" t="s">
        <v>83</v>
      </c>
      <c r="B67" s="77" t="s">
        <v>84</v>
      </c>
      <c r="C67" s="76">
        <v>0.27789999999999998</v>
      </c>
      <c r="J67" s="48"/>
    </row>
    <row r="68" spans="1:34" ht="17.45" customHeight="1">
      <c r="A68" s="74" t="s">
        <v>85</v>
      </c>
      <c r="B68" s="77" t="s">
        <v>86</v>
      </c>
      <c r="C68" s="76">
        <v>0.1409</v>
      </c>
    </row>
    <row r="69" spans="1:34">
      <c r="A69" s="74" t="s">
        <v>87</v>
      </c>
      <c r="B69" s="78">
        <v>7557</v>
      </c>
      <c r="C69" s="79"/>
    </row>
    <row r="70" spans="1:34">
      <c r="A70" s="74"/>
      <c r="B70" s="78"/>
      <c r="C70" s="79"/>
    </row>
    <row r="71" spans="1:34">
      <c r="A71" s="74"/>
      <c r="B71" s="78"/>
      <c r="C71" s="79"/>
    </row>
    <row r="72" spans="1:34">
      <c r="A72" s="74"/>
      <c r="B72" s="78"/>
      <c r="C72" s="79"/>
    </row>
    <row r="73" spans="1:34">
      <c r="A73" s="20"/>
      <c r="B73" s="6"/>
      <c r="C73" s="7"/>
    </row>
    <row r="74" spans="1:34">
      <c r="A74" s="65" t="s">
        <v>88</v>
      </c>
      <c r="C74"/>
      <c r="D74"/>
    </row>
    <row r="75" spans="1:34" ht="15" customHeight="1">
      <c r="A75" s="66" t="s">
        <v>89</v>
      </c>
      <c r="B75" s="64"/>
      <c r="C75" s="64"/>
      <c r="D75" s="64"/>
      <c r="E75" s="64"/>
      <c r="F75" s="64"/>
      <c r="G75" s="64"/>
    </row>
    <row r="76" spans="1:34">
      <c r="A76" s="67" t="s">
        <v>90</v>
      </c>
      <c r="B76" s="64"/>
      <c r="C76" s="64"/>
      <c r="D76" s="64"/>
      <c r="E76" s="64"/>
      <c r="F76" s="64"/>
      <c r="G76" s="64"/>
    </row>
    <row r="77" spans="1:34">
      <c r="A77" s="51"/>
      <c r="B77"/>
      <c r="C77"/>
      <c r="D77"/>
    </row>
    <row r="78" spans="1:34">
      <c r="A78" s="17"/>
      <c r="B78" s="2" t="s">
        <v>91</v>
      </c>
    </row>
    <row r="79" spans="1:34">
      <c r="A79" s="17"/>
      <c r="B79" s="31" t="s">
        <v>29</v>
      </c>
      <c r="C79" s="22" t="s">
        <v>30</v>
      </c>
      <c r="D79" s="22" t="s">
        <v>31</v>
      </c>
      <c r="E79" s="22" t="s">
        <v>32</v>
      </c>
      <c r="F79" s="22" t="s">
        <v>33</v>
      </c>
      <c r="G79" s="22" t="s">
        <v>34</v>
      </c>
      <c r="H79" s="23" t="s">
        <v>35</v>
      </c>
      <c r="I79" s="23" t="s">
        <v>36</v>
      </c>
      <c r="J79" s="23" t="s">
        <v>37</v>
      </c>
      <c r="K79" s="23" t="s">
        <v>38</v>
      </c>
      <c r="L79" s="23" t="s">
        <v>39</v>
      </c>
      <c r="M79" s="23" t="s">
        <v>40</v>
      </c>
      <c r="N79" s="23" t="s">
        <v>41</v>
      </c>
      <c r="O79" s="23" t="s">
        <v>42</v>
      </c>
      <c r="P79" s="23" t="s">
        <v>43</v>
      </c>
      <c r="Q79" s="23" t="s">
        <v>44</v>
      </c>
      <c r="R79" s="23" t="s">
        <v>45</v>
      </c>
      <c r="S79" s="23" t="s">
        <v>46</v>
      </c>
      <c r="T79" s="23" t="s">
        <v>47</v>
      </c>
      <c r="U79" s="23" t="s">
        <v>48</v>
      </c>
      <c r="V79" s="23" t="s">
        <v>49</v>
      </c>
      <c r="W79" s="23" t="s">
        <v>49</v>
      </c>
      <c r="X79" s="23" t="s">
        <v>50</v>
      </c>
      <c r="Y79" s="23" t="s">
        <v>51</v>
      </c>
      <c r="Z79" s="23" t="s">
        <v>52</v>
      </c>
      <c r="AA79" s="23" t="s">
        <v>53</v>
      </c>
      <c r="AB79" s="23" t="s">
        <v>54</v>
      </c>
      <c r="AC79" s="23" t="s">
        <v>55</v>
      </c>
      <c r="AD79" s="23" t="s">
        <v>56</v>
      </c>
      <c r="AE79" s="23" t="s">
        <v>57</v>
      </c>
      <c r="AF79" s="23" t="s">
        <v>58</v>
      </c>
      <c r="AG79" s="23" t="s">
        <v>59</v>
      </c>
      <c r="AH79" s="50" t="s">
        <v>92</v>
      </c>
    </row>
    <row r="80" spans="1:34">
      <c r="A80" s="18" t="s">
        <v>93</v>
      </c>
      <c r="B80" s="38">
        <f>IF(B$57=$B$65,0,B55*B56)</f>
        <v>55614</v>
      </c>
      <c r="C80" s="109">
        <f>IF(C$57=$B$65,0,C56*C55)</f>
        <v>0</v>
      </c>
      <c r="D80" s="109">
        <f>IF(D$57=$B$65,0,D56*D55)</f>
        <v>0</v>
      </c>
      <c r="E80" s="109">
        <f>IF(E$57=$B$65,0,E56*E55)</f>
        <v>0</v>
      </c>
      <c r="F80" s="109">
        <f>IF(F$57=$B$65,0,F56*F55)</f>
        <v>0</v>
      </c>
      <c r="G80" s="109">
        <f>IF(G$57=$B$65,0,G56*G55)</f>
        <v>0</v>
      </c>
      <c r="H80" s="109">
        <f>IF(H$57=$B$65,0,H56*H55)</f>
        <v>0</v>
      </c>
      <c r="I80" s="109">
        <f>IF(I$57=$B$65,0,I56*I55)</f>
        <v>0</v>
      </c>
      <c r="J80" s="109">
        <f>IF(J$57=$B$65,0,J56*J55)</f>
        <v>0</v>
      </c>
      <c r="K80" s="109">
        <f>IF(K$57=$B$65,0,K56*K55)</f>
        <v>0</v>
      </c>
      <c r="L80" s="109">
        <f>IF(L$57=$B$65,0,L56*L55)</f>
        <v>0</v>
      </c>
      <c r="M80" s="109">
        <f>IF(M$57=$B$65,0,M56*M55)</f>
        <v>0</v>
      </c>
      <c r="N80" s="109">
        <f>IF(N$57=$B$65,0,N56*N55)</f>
        <v>0</v>
      </c>
      <c r="O80" s="109">
        <f>IF(O$57=$B$65,0,O56*O55)</f>
        <v>0</v>
      </c>
      <c r="P80" s="109">
        <f>IF(P$57=$B$65,0,P56*P55)</f>
        <v>0</v>
      </c>
      <c r="Q80" s="109">
        <f>IF(Q$57=$B$65,0,Q56*Q55)</f>
        <v>0</v>
      </c>
      <c r="R80" s="109">
        <f>IF(R$57=$B$65,0,R56*R55)</f>
        <v>0</v>
      </c>
      <c r="S80" s="109">
        <f>IF(S$57=$B$65,0,S56*S55)</f>
        <v>0</v>
      </c>
      <c r="T80" s="109">
        <f>IF(T$57=$B$65,0,T56*T55)</f>
        <v>0</v>
      </c>
      <c r="U80" s="109">
        <f>IF(U$57=$B$65,0,U56*U55)</f>
        <v>0</v>
      </c>
      <c r="V80" s="109">
        <f>IF(V$57=$B$65,0,V56*V55)</f>
        <v>0</v>
      </c>
      <c r="W80" s="109">
        <f>IF(W$57=$B$65,0,W56*W55)</f>
        <v>0</v>
      </c>
      <c r="X80" s="109">
        <f>IF(X$57=$B$65,0,X56*X55)</f>
        <v>0</v>
      </c>
      <c r="Y80" s="109">
        <f>IF(Y$57=$B$65,0,Y56*Y55)</f>
        <v>0</v>
      </c>
      <c r="Z80" s="109">
        <f>IF(Z$57=$B$65,0,Z56*Z55)</f>
        <v>0</v>
      </c>
      <c r="AA80" s="109">
        <f>IF(AA$57=$B$65,0,AA56*AA55)</f>
        <v>0</v>
      </c>
      <c r="AB80" s="109">
        <f>IF(AB$57=$B$65,0,AB56*AB55)</f>
        <v>0</v>
      </c>
      <c r="AC80" s="109">
        <f>IF(AC$57=$B$65,0,AC56*AC55)</f>
        <v>0</v>
      </c>
      <c r="AD80" s="109">
        <f>IF(AD$57=$B$65,0,AD56*AD55)</f>
        <v>0</v>
      </c>
      <c r="AE80" s="109">
        <f>IF(AE$57=$B$65,0,AE56*AE55)</f>
        <v>0</v>
      </c>
      <c r="AF80" s="109">
        <f>IF(AF$57=$B$65,0,AF56*AF55)</f>
        <v>0</v>
      </c>
      <c r="AG80" s="109">
        <f>IF(AG$57=$B$65,0,AG56*AG55)</f>
        <v>0</v>
      </c>
      <c r="AH80" s="49">
        <f>SUM(C80:AG80)</f>
        <v>0</v>
      </c>
    </row>
    <row r="81" spans="1:35">
      <c r="A81" s="18" t="s">
        <v>94</v>
      </c>
      <c r="B81" s="38">
        <f>B58</f>
        <v>4254.4709999999995</v>
      </c>
      <c r="C81" s="49">
        <f>(C55*C58)</f>
        <v>0</v>
      </c>
      <c r="D81" s="49">
        <f t="shared" ref="D81:AG81" si="0">(D55*D58)</f>
        <v>0</v>
      </c>
      <c r="E81" s="49">
        <f t="shared" si="0"/>
        <v>0</v>
      </c>
      <c r="F81" s="49">
        <f t="shared" si="0"/>
        <v>0</v>
      </c>
      <c r="G81" s="49">
        <f t="shared" si="0"/>
        <v>0</v>
      </c>
      <c r="H81" s="49">
        <f t="shared" si="0"/>
        <v>0</v>
      </c>
      <c r="I81" s="49">
        <f t="shared" si="0"/>
        <v>0</v>
      </c>
      <c r="J81" s="49">
        <f t="shared" si="0"/>
        <v>0</v>
      </c>
      <c r="K81" s="49">
        <f t="shared" si="0"/>
        <v>0</v>
      </c>
      <c r="L81" s="49">
        <f t="shared" si="0"/>
        <v>0</v>
      </c>
      <c r="M81" s="49">
        <f t="shared" si="0"/>
        <v>0</v>
      </c>
      <c r="N81" s="49">
        <f t="shared" si="0"/>
        <v>0</v>
      </c>
      <c r="O81" s="49">
        <f t="shared" si="0"/>
        <v>0</v>
      </c>
      <c r="P81" s="49">
        <f t="shared" si="0"/>
        <v>0</v>
      </c>
      <c r="Q81" s="49">
        <f t="shared" si="0"/>
        <v>0</v>
      </c>
      <c r="R81" s="49">
        <f t="shared" si="0"/>
        <v>0</v>
      </c>
      <c r="S81" s="49">
        <f t="shared" si="0"/>
        <v>0</v>
      </c>
      <c r="T81" s="49">
        <f t="shared" si="0"/>
        <v>0</v>
      </c>
      <c r="U81" s="49">
        <f t="shared" si="0"/>
        <v>0</v>
      </c>
      <c r="V81" s="49">
        <f t="shared" si="0"/>
        <v>0</v>
      </c>
      <c r="W81" s="49">
        <f t="shared" si="0"/>
        <v>0</v>
      </c>
      <c r="X81" s="49">
        <f t="shared" si="0"/>
        <v>0</v>
      </c>
      <c r="Y81" s="49">
        <f t="shared" si="0"/>
        <v>0</v>
      </c>
      <c r="Z81" s="49">
        <f t="shared" si="0"/>
        <v>0</v>
      </c>
      <c r="AA81" s="49">
        <f t="shared" si="0"/>
        <v>0</v>
      </c>
      <c r="AB81" s="49">
        <f t="shared" si="0"/>
        <v>0</v>
      </c>
      <c r="AC81" s="49">
        <f t="shared" si="0"/>
        <v>0</v>
      </c>
      <c r="AD81" s="49">
        <f t="shared" si="0"/>
        <v>0</v>
      </c>
      <c r="AE81" s="49">
        <f t="shared" si="0"/>
        <v>0</v>
      </c>
      <c r="AF81" s="49">
        <f t="shared" si="0"/>
        <v>0</v>
      </c>
      <c r="AG81" s="49">
        <f t="shared" si="0"/>
        <v>0</v>
      </c>
      <c r="AH81" s="49">
        <f t="shared" ref="AH81:AH86" si="1">SUM(C81:AG81)</f>
        <v>0</v>
      </c>
    </row>
    <row r="82" spans="1:35">
      <c r="A82" s="18" t="s">
        <v>95</v>
      </c>
      <c r="B82" s="38">
        <f>IF(B$57=$B$64,B56*$C64,IF(B$57=$B$65,0,IF(B$57=$B$66,B56*$C66,IF(B$57=$B$67,B56*$C67,IF(B$57=$B$68,B56*$C68,"")))))*B55</f>
        <v>13914.622799999999</v>
      </c>
      <c r="C82" s="133">
        <f>IFERROR(IF(C$57=$B$64,C56*$C64,IF(C$57=$B$65,0,IF(C$57=$B$66,C56*$C66,IF(C$57=$B$67,C56*$C67,IF(C$57=$B$68,C56*$C68,"")))))*C55,0)</f>
        <v>0</v>
      </c>
      <c r="D82" s="133">
        <f>IFERROR(IF(D$57=$B$64,D56*$C64,IF(D$57=$B$65,0,IF(D$57=$B$66,D56*$C66,IF(D$57=$B$67,D56*$C67,IF(D$57=$B$68,D56*$C68,"")))))*D55,0)</f>
        <v>0</v>
      </c>
      <c r="E82" s="133">
        <f>IFERROR(IF(E$57=$B$64,E56*$C64,IF(E$57=$B$65,0,IF(E$57=$B$66,E56*$C66,IF(E$57=$B$67,E56*$C67,IF(E$57=$B$68,E56*$C68,"")))))*E55,0)</f>
        <v>0</v>
      </c>
      <c r="F82" s="133">
        <f>IFERROR(IF(F$57=$B$64,F56*$C64,IF(F$57=$B$65,0,IF(F$57=$B$66,F56*$C66,IF(F$57=$B$67,F56*$C67,IF(F$57=$B$68,F56*$C68,"")))))*F55,0)</f>
        <v>0</v>
      </c>
      <c r="G82" s="133">
        <f>IFERROR(IF(G$57=$B$64,G56*$C64,IF(G$57=$B$65,0,IF(G$57=$B$66,G56*$C66,IF(G$57=$B$67,G56*$C67,IF(G$57=$B$68,G56*$C68,"")))))*G55,0)</f>
        <v>0</v>
      </c>
      <c r="H82" s="133">
        <f>IFERROR(IF(H$57=$B$64,H56*$C64,IF(H$57=$B$65,0,IF(H$57=$B$66,H56*$C66,IF(H$57=$B$67,H56*$C67,IF(H$57=$B$68,H56*$C68,"")))))*H55,0)</f>
        <v>0</v>
      </c>
      <c r="I82" s="133">
        <f>IFERROR(IF(I$57=$B$64,I56*$C64,IF(I$57=$B$65,0,IF(I$57=$B$66,I56*$C66,IF(I$57=$B$67,I56*$C67,IF(I$57=$B$68,I56*$C68,"")))))*I55,0)</f>
        <v>0</v>
      </c>
      <c r="J82" s="133">
        <f>IFERROR(IF(J$57=$B$64,J56*$C64,IF(J$57=$B$65,0,IF(J$57=$B$66,J56*$C66,IF(J$57=$B$67,J56*$C67,IF(J$57=$B$68,J56*$C68,"")))))*J55,0)</f>
        <v>0</v>
      </c>
      <c r="K82" s="133">
        <f>IFERROR(IF(K$57=$B$64,K56*$C64,IF(K$57=$B$65,0,IF(K$57=$B$66,K56*$C66,IF(K$57=$B$67,K56*$C67,IF(K$57=$B$68,K56*$C68,"")))))*K55,0)</f>
        <v>0</v>
      </c>
      <c r="L82" s="133">
        <f>IFERROR(IF(L$57=$B$64,L56*$C64,IF(L$57=$B$65,0,IF(L$57=$B$66,L56*$C66,IF(L$57=$B$67,L56*$C67,IF(L$57=$B$68,L56*$C68,"")))))*L55,0)</f>
        <v>0</v>
      </c>
      <c r="M82" s="133">
        <f>IFERROR(IF(M$57=$B$64,M56*$C64,IF(M$57=$B$65,0,IF(M$57=$B$66,M56*$C66,IF(M$57=$B$67,M56*$C67,IF(M$57=$B$68,M56*$C68,"")))))*M55,0)</f>
        <v>0</v>
      </c>
      <c r="N82" s="133">
        <f>IFERROR(IF(N$57=$B$64,N56*$C64,IF(N$57=$B$65,0,IF(N$57=$B$66,N56*$C66,IF(N$57=$B$67,N56*$C67,IF(N$57=$B$68,N56*$C68,"")))))*N55,0)</f>
        <v>0</v>
      </c>
      <c r="O82" s="133">
        <f>IFERROR(IF(O$57=$B$64,O56*$C64,IF(O$57=$B$65,0,IF(O$57=$B$66,O56*$C66,IF(O$57=$B$67,O56*$C67,IF(O$57=$B$68,O56*$C68,"")))))*O55,0)</f>
        <v>0</v>
      </c>
      <c r="P82" s="133">
        <f>IFERROR(IF(P$57=$B$64,P56*$C64,IF(P$57=$B$65,0,IF(P$57=$B$66,P56*$C66,IF(P$57=$B$67,P56*$C67,IF(P$57=$B$68,P56*$C68,"")))))*P55,0)</f>
        <v>0</v>
      </c>
      <c r="Q82" s="133">
        <f>IFERROR(IF(Q$57=$B$64,Q56*$C64,IF(Q$57=$B$65,0,IF(Q$57=$B$66,Q56*$C66,IF(Q$57=$B$67,Q56*$C67,IF(Q$57=$B$68,Q56*$C68,"")))))*Q55,0)</f>
        <v>0</v>
      </c>
      <c r="R82" s="133">
        <f>IFERROR(IF(R$57=$B$64,R56*$C64,IF(R$57=$B$65,0,IF(R$57=$B$66,R56*$C66,IF(R$57=$B$67,R56*$C67,IF(R$57=$B$68,R56*$C68,"")))))*R55,0)</f>
        <v>0</v>
      </c>
      <c r="S82" s="133">
        <f>IFERROR(IF(S$57=$B$64,S56*$C64,IF(S$57=$B$65,0,IF(S$57=$B$66,S56*$C66,IF(S$57=$B$67,S56*$C67,IF(S$57=$B$68,S56*$C68,"")))))*S55,0)</f>
        <v>0</v>
      </c>
      <c r="T82" s="133">
        <f>IFERROR(IF(T$57=$B$64,T56*$C64,IF(T$57=$B$65,0,IF(T$57=$B$66,T56*$C66,IF(T$57=$B$67,T56*$C67,IF(T$57=$B$68,T56*$C68,"")))))*T55,0)</f>
        <v>0</v>
      </c>
      <c r="U82" s="133">
        <f>IFERROR(IF(U$57=$B$64,U56*$C64,IF(U$57=$B$65,0,IF(U$57=$B$66,U56*$C66,IF(U$57=$B$67,U56*$C67,IF(U$57=$B$68,U56*$C68,"")))))*U55,0)</f>
        <v>0</v>
      </c>
      <c r="V82" s="133">
        <f>IFERROR(IF(V$57=$B$64,V56*$C64,IF(V$57=$B$65,0,IF(V$57=$B$66,V56*$C66,IF(V$57=$B$67,V56*$C67,IF(V$57=$B$68,V56*$C68,"")))))*V55,0)</f>
        <v>0</v>
      </c>
      <c r="W82" s="133">
        <f>IFERROR(IF(W$57=$B$64,W56*$C64,IF(W$57=$B$65,0,IF(W$57=$B$66,W56*$C66,IF(W$57=$B$67,W56*$C67,IF(W$57=$B$68,W56*$C68,"")))))*W55,0)</f>
        <v>0</v>
      </c>
      <c r="X82" s="133">
        <f>IFERROR(IF(X$57=$B$64,X56*$C64,IF(X$57=$B$65,0,IF(X$57=$B$66,X56*$C66,IF(X$57=$B$67,X56*$C67,IF(X$57=$B$68,X56*$C68,"")))))*X55,0)</f>
        <v>0</v>
      </c>
      <c r="Y82" s="133">
        <f>IFERROR(IF(Y$57=$B$64,Y56*$C64,IF(Y$57=$B$65,0,IF(Y$57=$B$66,Y56*$C66,IF(Y$57=$B$67,Y56*$C67,IF(Y$57=$B$68,Y56*$C68,"")))))*Y55,0)</f>
        <v>0</v>
      </c>
      <c r="Z82" s="133">
        <f>IFERROR(IF(Z$57=$B$64,Z56*$C64,IF(Z$57=$B$65,0,IF(Z$57=$B$66,Z56*$C66,IF(Z$57=$B$67,Z56*$C67,IF(Z$57=$B$68,Z56*$C68,"")))))*Z55,0)</f>
        <v>0</v>
      </c>
      <c r="AA82" s="133">
        <f>IFERROR(IF(AA$57=$B$64,AA56*$C64,IF(AA$57=$B$65,0,IF(AA$57=$B$66,AA56*$C66,IF(AA$57=$B$67,AA56*$C67,IF(AA$57=$B$68,AA56*$C68,"")))))*AA55,0)</f>
        <v>0</v>
      </c>
      <c r="AB82" s="133">
        <f>IFERROR(IF(AB$57=$B$64,AB56*$C64,IF(AB$57=$B$65,0,IF(AB$57=$B$66,AB56*$C66,IF(AB$57=$B$67,AB56*$C67,IF(AB$57=$B$68,AB56*$C68,"")))))*AB55,0)</f>
        <v>0</v>
      </c>
      <c r="AC82" s="133">
        <f>IFERROR(IF(AC$57=$B$64,AC56*$C64,IF(AC$57=$B$65,0,IF(AC$57=$B$66,AC56*$C66,IF(AC$57=$B$67,AC56*$C67,IF(AC$57=$B$68,AC56*$C68,"")))))*AC55,0)</f>
        <v>0</v>
      </c>
      <c r="AD82" s="133">
        <f>IFERROR(IF(AD$57=$B$64,AD56*$C64,IF(AD$57=$B$65,0,IF(AD$57=$B$66,AD56*$C66,IF(AD$57=$B$67,AD56*$C67,IF(AD$57=$B$68,AD56*$C68,"")))))*AD55,0)</f>
        <v>0</v>
      </c>
      <c r="AE82" s="133">
        <f>IFERROR(IF(AE$57=$B$64,AE56*$C64,IF(AE$57=$B$65,0,IF(AE$57=$B$66,AE56*$C66,IF(AE$57=$B$67,AE56*$C67,IF(AE$57=$B$68,AE56*$C68,"")))))*AE55,0)</f>
        <v>0</v>
      </c>
      <c r="AF82" s="133">
        <f>IFERROR(IF(AF$57=$B$64,AF56*$C64,IF(AF$57=$B$65,0,IF(AF$57=$B$66,AF56*$C66,IF(AF$57=$B$67,AF56*$C67,IF(AF$57=$B$68,AF56*$C68,"")))))*AF55,0)</f>
        <v>0</v>
      </c>
      <c r="AG82" s="133">
        <f>IFERROR(IF(AG$57=$B$64,AG56*$C64,IF(AG$57=$B$65,0,IF(AG$57=$B$66,AG56*$C66,IF(AG$57=$B$67,AG56*$C67,IF(AG$57=$B$68,AG56*$C68,"")))))*AG55,0)</f>
        <v>0</v>
      </c>
      <c r="AH82" s="49">
        <f t="shared" si="1"/>
        <v>0</v>
      </c>
    </row>
    <row r="83" spans="1:35">
      <c r="A83" s="18" t="s">
        <v>96</v>
      </c>
      <c r="B83" s="38">
        <f>B55*$B69</f>
        <v>7557</v>
      </c>
      <c r="C83" s="133">
        <f>C55*$B69</f>
        <v>0</v>
      </c>
      <c r="D83" s="130">
        <f t="shared" ref="D83:G83" si="2">D55*$B69</f>
        <v>0</v>
      </c>
      <c r="E83" s="130">
        <f t="shared" si="2"/>
        <v>0</v>
      </c>
      <c r="F83" s="130">
        <f t="shared" si="2"/>
        <v>0</v>
      </c>
      <c r="G83" s="130">
        <f t="shared" si="2"/>
        <v>0</v>
      </c>
      <c r="H83" s="130">
        <f>H55*$B69</f>
        <v>0</v>
      </c>
      <c r="I83" s="130">
        <f>I55*$B69</f>
        <v>0</v>
      </c>
      <c r="J83" s="130">
        <f>J55*$B69</f>
        <v>0</v>
      </c>
      <c r="K83" s="130">
        <f>K55*$B69</f>
        <v>0</v>
      </c>
      <c r="L83" s="130">
        <f>L55*$B69</f>
        <v>0</v>
      </c>
      <c r="M83" s="130">
        <f>M55*$B69</f>
        <v>0</v>
      </c>
      <c r="N83" s="130">
        <f>N55*$B69</f>
        <v>0</v>
      </c>
      <c r="O83" s="130">
        <f>O55*$B69</f>
        <v>0</v>
      </c>
      <c r="P83" s="130">
        <f>P55*$B69</f>
        <v>0</v>
      </c>
      <c r="Q83" s="130">
        <f>Q55*$B69</f>
        <v>0</v>
      </c>
      <c r="R83" s="130">
        <f>R55*$B69</f>
        <v>0</v>
      </c>
      <c r="S83" s="130">
        <f>S55*$B69</f>
        <v>0</v>
      </c>
      <c r="T83" s="130">
        <f>T55*$B69</f>
        <v>0</v>
      </c>
      <c r="U83" s="130">
        <f>U55*$B69</f>
        <v>0</v>
      </c>
      <c r="V83" s="130">
        <f>V55*$B69</f>
        <v>0</v>
      </c>
      <c r="W83" s="130">
        <f>W55*$B69</f>
        <v>0</v>
      </c>
      <c r="X83" s="130">
        <f>X55*$B69</f>
        <v>0</v>
      </c>
      <c r="Y83" s="130">
        <f>Y55*$B69</f>
        <v>0</v>
      </c>
      <c r="Z83" s="130">
        <f>Z55*$B69</f>
        <v>0</v>
      </c>
      <c r="AA83" s="130">
        <f>AA55*$B69</f>
        <v>0</v>
      </c>
      <c r="AB83" s="130">
        <f>AB55*$B69</f>
        <v>0</v>
      </c>
      <c r="AC83" s="130">
        <f>AC55*$B69</f>
        <v>0</v>
      </c>
      <c r="AD83" s="130">
        <f>AD55*$B69</f>
        <v>0</v>
      </c>
      <c r="AE83" s="130">
        <f>AE55*$B69</f>
        <v>0</v>
      </c>
      <c r="AF83" s="130">
        <f>AF55*$B69</f>
        <v>0</v>
      </c>
      <c r="AG83" s="130">
        <f>AG55*$B69</f>
        <v>0</v>
      </c>
      <c r="AH83" s="49">
        <f t="shared" si="1"/>
        <v>0</v>
      </c>
    </row>
    <row r="84" spans="1:35">
      <c r="A84" s="18" t="s">
        <v>97</v>
      </c>
      <c r="B84" s="38">
        <f>IF(B$57=$B$65,B55*B56,0)</f>
        <v>0</v>
      </c>
      <c r="C84" s="133">
        <f>IF(C$57=$B$65,C55*C56,0)</f>
        <v>0</v>
      </c>
      <c r="D84" s="133">
        <f>IF(D$57=$B$65,D55*D56,0)</f>
        <v>0</v>
      </c>
      <c r="E84" s="133">
        <f>IF(E$57=$B$65,E55*E56,0)</f>
        <v>0</v>
      </c>
      <c r="F84" s="133">
        <f>IF(F$57=$B$65,F55*F56,0)</f>
        <v>0</v>
      </c>
      <c r="G84" s="133">
        <f>IF(G$57=$B$65,G55*G56,0)</f>
        <v>0</v>
      </c>
      <c r="H84" s="133">
        <f>IF(H$57=$B$65,H55*H56,0)</f>
        <v>0</v>
      </c>
      <c r="I84" s="133">
        <f>IF(I$57=$B$65,I55*I56,0)</f>
        <v>0</v>
      </c>
      <c r="J84" s="133">
        <f>IF(J$57=$B$65,J55*J56,0)</f>
        <v>0</v>
      </c>
      <c r="K84" s="133">
        <f>IF(K$57=$B$65,K55*K56,0)</f>
        <v>0</v>
      </c>
      <c r="L84" s="133">
        <f>IF(L$57=$B$65,L55*L56,0)</f>
        <v>0</v>
      </c>
      <c r="M84" s="133">
        <f>IF(M$57=$B$65,M55*M56,0)</f>
        <v>0</v>
      </c>
      <c r="N84" s="133">
        <f>IF(N$57=$B$65,N55*N56,0)</f>
        <v>0</v>
      </c>
      <c r="O84" s="133">
        <f>IF(O$57=$B$65,O55*O56,0)</f>
        <v>0</v>
      </c>
      <c r="P84" s="133">
        <f>IF(P$57=$B$65,P55*P56,0)</f>
        <v>0</v>
      </c>
      <c r="Q84" s="133">
        <f>IF(Q$57=$B$65,Q55*Q56,0)</f>
        <v>0</v>
      </c>
      <c r="R84" s="133">
        <f>IF(R$57=$B$65,R55*R56,0)</f>
        <v>0</v>
      </c>
      <c r="S84" s="133">
        <f>IF(S$57=$B$65,S55*S56,0)</f>
        <v>0</v>
      </c>
      <c r="T84" s="133">
        <f>IF(T$57=$B$65,T55*T56,0)</f>
        <v>0</v>
      </c>
      <c r="U84" s="133">
        <f>IF(U$57=$B$65,U55*U56,0)</f>
        <v>0</v>
      </c>
      <c r="V84" s="133">
        <f>IF(V$57=$B$65,V55*V56,0)</f>
        <v>0</v>
      </c>
      <c r="W84" s="133">
        <f>IF(W$57=$B$65,W55*W56,0)</f>
        <v>0</v>
      </c>
      <c r="X84" s="133">
        <f>IF(X$57=$B$65,X55*X56,0)</f>
        <v>0</v>
      </c>
      <c r="Y84" s="133">
        <f>IF(Y$57=$B$65,Y55*Y56,0)</f>
        <v>0</v>
      </c>
      <c r="Z84" s="133">
        <f>IF(Z$57=$B$65,Z55*Z56,0)</f>
        <v>0</v>
      </c>
      <c r="AA84" s="133">
        <f>IF(AA$57=$B$65,AA55*AA56,0)</f>
        <v>0</v>
      </c>
      <c r="AB84" s="133">
        <f>IF(AB$57=$B$65,AB55*AB56,0)</f>
        <v>0</v>
      </c>
      <c r="AC84" s="133">
        <f>IF(AC$57=$B$65,AC55*AC56,0)</f>
        <v>0</v>
      </c>
      <c r="AD84" s="133">
        <f>IF(AD$57=$B$65,AD55*AD56,0)</f>
        <v>0</v>
      </c>
      <c r="AE84" s="133">
        <f>IF(AE$57=$B$65,AE55*AE56,0)</f>
        <v>0</v>
      </c>
      <c r="AF84" s="133">
        <f>IF(AF$57=$B$65,AF55*AF56,0)</f>
        <v>0</v>
      </c>
      <c r="AG84" s="133">
        <f>IF(AG$57=$B$65,AG55*AG56,0)</f>
        <v>0</v>
      </c>
      <c r="AH84" s="49">
        <f t="shared" si="1"/>
        <v>0</v>
      </c>
    </row>
    <row r="85" spans="1:35">
      <c r="A85" s="18" t="s">
        <v>98</v>
      </c>
      <c r="B85" s="38">
        <f>IF(B$57=$B$65,B84*$C65,0)</f>
        <v>0</v>
      </c>
      <c r="C85" s="130">
        <f>IF(C$57=$B$65,C84*$C65,0)</f>
        <v>0</v>
      </c>
      <c r="D85" s="130">
        <f>IF(D$57=$B$65,D84*$C65,0)</f>
        <v>0</v>
      </c>
      <c r="E85" s="130">
        <f>IF(E$57=$B$65,E84*$C65,0)</f>
        <v>0</v>
      </c>
      <c r="F85" s="130">
        <f>IF(F$57=$B$65,F84*$C65,0)</f>
        <v>0</v>
      </c>
      <c r="G85" s="130">
        <f>IF(G$57=$B$65,G84*$C65,0)</f>
        <v>0</v>
      </c>
      <c r="H85" s="130">
        <f>IF(H$57=$B$65,H84*$C65,0)</f>
        <v>0</v>
      </c>
      <c r="I85" s="130">
        <f>IF(I$57=$B$65,I84*$C65,0)</f>
        <v>0</v>
      </c>
      <c r="J85" s="130">
        <f>IF(J$57=$B$65,J84*$C65,0)</f>
        <v>0</v>
      </c>
      <c r="K85" s="130">
        <f>IF(K$57=$B$65,K84*$C65,0)</f>
        <v>0</v>
      </c>
      <c r="L85" s="130">
        <f>IF(L$57=$B$65,L84*$C65,0)</f>
        <v>0</v>
      </c>
      <c r="M85" s="130">
        <f>IF(M$57=$B$65,M84*$C65,0)</f>
        <v>0</v>
      </c>
      <c r="N85" s="130">
        <f>IF(N$57=$B$65,N84*$C65,0)</f>
        <v>0</v>
      </c>
      <c r="O85" s="130">
        <f>IF(O$57=$B$65,O84*$C65,0)</f>
        <v>0</v>
      </c>
      <c r="P85" s="130">
        <f>IF(P$57=$B$65,P84*$C65,0)</f>
        <v>0</v>
      </c>
      <c r="Q85" s="130">
        <f>IF(Q$57=$B$65,Q84*$C65,0)</f>
        <v>0</v>
      </c>
      <c r="R85" s="130">
        <f>IF(R$57=$B$65,R84*$C65,0)</f>
        <v>0</v>
      </c>
      <c r="S85" s="130">
        <f>IF(S$57=$B$65,S84*$C65,0)</f>
        <v>0</v>
      </c>
      <c r="T85" s="130">
        <f>IF(T$57=$B$65,T84*$C65,0)</f>
        <v>0</v>
      </c>
      <c r="U85" s="130">
        <f>IF(U$57=$B$65,U84*$C65,0)</f>
        <v>0</v>
      </c>
      <c r="V85" s="130">
        <f>IF(V$57=$B$65,V84*$C65,0)</f>
        <v>0</v>
      </c>
      <c r="W85" s="130">
        <f>IF(W$57=$B$65,W84*$C65,0)</f>
        <v>0</v>
      </c>
      <c r="X85" s="130">
        <f>IF(X$57=$B$65,X84*$C65,0)</f>
        <v>0</v>
      </c>
      <c r="Y85" s="130">
        <f>IF(Y$57=$B$65,Y84*$C65,0)</f>
        <v>0</v>
      </c>
      <c r="Z85" s="130">
        <f>IF(Z$57=$B$65,Z84*$C65,0)</f>
        <v>0</v>
      </c>
      <c r="AA85" s="130">
        <f>IF(AA$57=$B$65,AA84*$C65,0)</f>
        <v>0</v>
      </c>
      <c r="AB85" s="130">
        <f>IF(AB$57=$B$65,AB84*$C65,0)</f>
        <v>0</v>
      </c>
      <c r="AC85" s="130">
        <f>IF(AC$57=$B$65,AC84*$C65,0)</f>
        <v>0</v>
      </c>
      <c r="AD85" s="130">
        <f>IF(AD$57=$B$65,AD84*$C65,0)</f>
        <v>0</v>
      </c>
      <c r="AE85" s="130">
        <f>IF(AE$57=$B$65,AE84*$C65,0)</f>
        <v>0</v>
      </c>
      <c r="AF85" s="130">
        <f>IF(AF$57=$B$65,AF84*$C65,0)</f>
        <v>0</v>
      </c>
      <c r="AG85" s="130">
        <f>IF(AG$57=$B$65,AG84*$C65,0)</f>
        <v>0</v>
      </c>
      <c r="AH85" s="49">
        <f t="shared" si="1"/>
        <v>0</v>
      </c>
    </row>
    <row r="86" spans="1:35">
      <c r="A86" s="46" t="s">
        <v>92</v>
      </c>
      <c r="B86" s="49">
        <f>SUM(B80:B85)</f>
        <v>81340.093800000002</v>
      </c>
      <c r="C86" s="49">
        <f>SUM(C80:C85)</f>
        <v>0</v>
      </c>
      <c r="D86" s="49">
        <f t="shared" ref="D86:AG86" si="3">SUM(D80:D85)</f>
        <v>0</v>
      </c>
      <c r="E86" s="49">
        <f t="shared" si="3"/>
        <v>0</v>
      </c>
      <c r="F86" s="49">
        <f t="shared" si="3"/>
        <v>0</v>
      </c>
      <c r="G86" s="49">
        <f t="shared" si="3"/>
        <v>0</v>
      </c>
      <c r="H86" s="49">
        <f t="shared" si="3"/>
        <v>0</v>
      </c>
      <c r="I86" s="49">
        <f t="shared" si="3"/>
        <v>0</v>
      </c>
      <c r="J86" s="49">
        <f t="shared" si="3"/>
        <v>0</v>
      </c>
      <c r="K86" s="49">
        <f t="shared" si="3"/>
        <v>0</v>
      </c>
      <c r="L86" s="49">
        <f t="shared" si="3"/>
        <v>0</v>
      </c>
      <c r="M86" s="49">
        <f t="shared" si="3"/>
        <v>0</v>
      </c>
      <c r="N86" s="49">
        <f t="shared" si="3"/>
        <v>0</v>
      </c>
      <c r="O86" s="49">
        <f t="shared" si="3"/>
        <v>0</v>
      </c>
      <c r="P86" s="49">
        <f t="shared" si="3"/>
        <v>0</v>
      </c>
      <c r="Q86" s="49">
        <f t="shared" si="3"/>
        <v>0</v>
      </c>
      <c r="R86" s="49">
        <f t="shared" si="3"/>
        <v>0</v>
      </c>
      <c r="S86" s="49">
        <f t="shared" si="3"/>
        <v>0</v>
      </c>
      <c r="T86" s="49">
        <f t="shared" si="3"/>
        <v>0</v>
      </c>
      <c r="U86" s="49">
        <f t="shared" si="3"/>
        <v>0</v>
      </c>
      <c r="V86" s="49">
        <f t="shared" si="3"/>
        <v>0</v>
      </c>
      <c r="W86" s="49">
        <f t="shared" si="3"/>
        <v>0</v>
      </c>
      <c r="X86" s="49">
        <f t="shared" si="3"/>
        <v>0</v>
      </c>
      <c r="Y86" s="49">
        <f t="shared" si="3"/>
        <v>0</v>
      </c>
      <c r="Z86" s="49">
        <f t="shared" si="3"/>
        <v>0</v>
      </c>
      <c r="AA86" s="49">
        <f t="shared" si="3"/>
        <v>0</v>
      </c>
      <c r="AB86" s="49">
        <f t="shared" si="3"/>
        <v>0</v>
      </c>
      <c r="AC86" s="49">
        <f t="shared" si="3"/>
        <v>0</v>
      </c>
      <c r="AD86" s="49">
        <f t="shared" si="3"/>
        <v>0</v>
      </c>
      <c r="AE86" s="49">
        <f t="shared" si="3"/>
        <v>0</v>
      </c>
      <c r="AF86" s="49">
        <f t="shared" si="3"/>
        <v>0</v>
      </c>
      <c r="AG86" s="49">
        <f t="shared" si="3"/>
        <v>0</v>
      </c>
      <c r="AH86" s="49">
        <f t="shared" si="1"/>
        <v>0</v>
      </c>
    </row>
    <row r="88" spans="1:35" ht="15" thickBot="1">
      <c r="A88" s="141"/>
    </row>
    <row r="89" spans="1:35" ht="15" thickBot="1">
      <c r="A89" s="40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4"/>
    </row>
    <row r="90" spans="1:35" ht="18.600000000000001">
      <c r="A90" s="92" t="s">
        <v>99</v>
      </c>
      <c r="B90" s="93"/>
      <c r="C90" s="93"/>
      <c r="D90" s="93"/>
      <c r="E90" s="93"/>
      <c r="F90" s="93"/>
      <c r="G90" s="94"/>
      <c r="AG90" s="5"/>
    </row>
    <row r="91" spans="1:35" ht="29.1">
      <c r="A91" s="138" t="s">
        <v>100</v>
      </c>
      <c r="B91" s="26" t="s">
        <v>29</v>
      </c>
      <c r="AG91" s="5"/>
      <c r="AH91" s="52" t="s">
        <v>101</v>
      </c>
    </row>
    <row r="92" spans="1:35">
      <c r="A92" s="8" t="s">
        <v>60</v>
      </c>
      <c r="B92" s="87">
        <v>101050</v>
      </c>
      <c r="C92" s="34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53"/>
      <c r="AH92" s="47"/>
      <c r="AI92" s="12"/>
    </row>
    <row r="93" spans="1:35">
      <c r="A93" s="8" t="s">
        <v>61</v>
      </c>
      <c r="B93" s="88" t="s">
        <v>102</v>
      </c>
      <c r="C93" s="34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53"/>
      <c r="AH93" s="47"/>
      <c r="AI93" s="12"/>
    </row>
    <row r="94" spans="1:35" ht="58.5" customHeight="1">
      <c r="A94" s="42" t="s">
        <v>62</v>
      </c>
      <c r="B94" s="39" t="s">
        <v>103</v>
      </c>
      <c r="C94" s="24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54"/>
      <c r="AH94" s="47"/>
      <c r="AI94" s="25"/>
    </row>
    <row r="95" spans="1:35" hidden="1">
      <c r="A95" s="8" t="s">
        <v>104</v>
      </c>
      <c r="B95" s="36"/>
      <c r="C95" s="35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55"/>
      <c r="AH95" s="47"/>
      <c r="AI95" s="12"/>
    </row>
    <row r="96" spans="1:35">
      <c r="A96" s="8" t="s">
        <v>105</v>
      </c>
      <c r="B96" s="37">
        <v>10000</v>
      </c>
      <c r="C96" s="35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55"/>
      <c r="AH96" s="56">
        <f>SUM(C96:AG96)</f>
        <v>0</v>
      </c>
      <c r="AI96" s="12"/>
    </row>
    <row r="97" spans="1:35">
      <c r="A97" s="8"/>
      <c r="B97" s="68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3"/>
      <c r="AH97" s="48"/>
      <c r="AI97" s="12"/>
    </row>
    <row r="98" spans="1:35" ht="15.6">
      <c r="A98" s="69" t="s">
        <v>106</v>
      </c>
      <c r="B98" s="68"/>
      <c r="C98" s="110"/>
      <c r="D98" s="110"/>
      <c r="E98" s="110"/>
      <c r="F98" s="110"/>
      <c r="G98" s="110"/>
      <c r="H98" s="110"/>
      <c r="I98" s="81" t="s">
        <v>107</v>
      </c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4"/>
      <c r="AH98" s="48"/>
      <c r="AI98" s="12"/>
    </row>
    <row r="99" spans="1:35">
      <c r="A99" s="8" t="s">
        <v>60</v>
      </c>
      <c r="B99" s="87">
        <v>101050</v>
      </c>
      <c r="C99" s="34"/>
      <c r="D99" s="34"/>
      <c r="E99" s="27"/>
      <c r="F99" s="27"/>
      <c r="G99" s="27"/>
      <c r="H99" s="27"/>
      <c r="I99" s="70"/>
      <c r="J99" s="111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4"/>
      <c r="AH99" s="48"/>
      <c r="AI99" s="12"/>
    </row>
    <row r="100" spans="1:35">
      <c r="A100" s="8" t="s">
        <v>108</v>
      </c>
      <c r="B100" s="88">
        <v>51210000</v>
      </c>
      <c r="C100" s="82">
        <v>512100000</v>
      </c>
      <c r="D100" s="82">
        <v>51510000</v>
      </c>
      <c r="E100" s="83">
        <v>51520000</v>
      </c>
      <c r="F100" s="83">
        <v>51560000</v>
      </c>
      <c r="G100" s="83">
        <v>51230000</v>
      </c>
      <c r="H100" s="83">
        <v>51530000</v>
      </c>
      <c r="I100" s="70"/>
      <c r="J100" s="111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4"/>
      <c r="AH100" s="48"/>
      <c r="AI100" s="12"/>
    </row>
    <row r="101" spans="1:35" ht="26.1">
      <c r="A101" s="42" t="s">
        <v>109</v>
      </c>
      <c r="B101" s="39" t="s">
        <v>110</v>
      </c>
      <c r="C101" s="84" t="str">
        <f>A80</f>
        <v>Budgeted Salary 51210000</v>
      </c>
      <c r="D101" s="84" t="str">
        <f>A81</f>
        <v>SS 51510000</v>
      </c>
      <c r="E101" s="84" t="str">
        <f>A82</f>
        <v>Retirement 51520000</v>
      </c>
      <c r="F101" s="84" t="str">
        <f>A83</f>
        <v>Med Ins 51560000</v>
      </c>
      <c r="G101" s="84" t="str">
        <f>A84</f>
        <v>LEO Budgeted Salary 51230000</v>
      </c>
      <c r="H101" s="84" t="str">
        <f>A85</f>
        <v>LEO Retirement 51530000</v>
      </c>
      <c r="I101" s="70"/>
      <c r="J101" s="112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4"/>
      <c r="AH101" s="48"/>
      <c r="AI101" s="12"/>
    </row>
    <row r="102" spans="1:35">
      <c r="A102" s="8"/>
      <c r="B102" s="36"/>
      <c r="C102" s="85"/>
      <c r="D102" s="85"/>
      <c r="E102" s="86"/>
      <c r="F102" s="86"/>
      <c r="G102" s="86"/>
      <c r="H102" s="86"/>
      <c r="I102" s="7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4"/>
      <c r="AH102" s="48"/>
      <c r="AI102" s="12"/>
    </row>
    <row r="103" spans="1:35">
      <c r="A103" s="8" t="s">
        <v>105</v>
      </c>
      <c r="B103" s="37">
        <v>55614</v>
      </c>
      <c r="C103" s="85">
        <f>AH80</f>
        <v>0</v>
      </c>
      <c r="D103" s="85">
        <f>AH81</f>
        <v>0</v>
      </c>
      <c r="E103" s="86">
        <f>AH82</f>
        <v>0</v>
      </c>
      <c r="F103" s="86">
        <f>AH83</f>
        <v>0</v>
      </c>
      <c r="G103" s="86">
        <f>AH84</f>
        <v>0</v>
      </c>
      <c r="H103" s="86">
        <f>AH85</f>
        <v>0</v>
      </c>
      <c r="I103" s="108">
        <f>SUM(C103:H103)</f>
        <v>0</v>
      </c>
      <c r="J103" s="70" t="s">
        <v>111</v>
      </c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4"/>
      <c r="AH103" s="48"/>
      <c r="AI103" s="12"/>
    </row>
    <row r="104" spans="1:35">
      <c r="A104" s="8"/>
      <c r="B104" s="68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4"/>
      <c r="AH104" s="48"/>
      <c r="AI104" s="12"/>
    </row>
    <row r="105" spans="1:35" ht="15" thickBot="1">
      <c r="A105" s="43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5"/>
    </row>
  </sheetData>
  <sheetProtection selectLockedCells="1"/>
  <mergeCells count="24">
    <mergeCell ref="A39:G39"/>
    <mergeCell ref="A41:C41"/>
    <mergeCell ref="A42:G42"/>
    <mergeCell ref="A44:C44"/>
    <mergeCell ref="A31:G31"/>
    <mergeCell ref="A33:G33"/>
    <mergeCell ref="E37:G37"/>
    <mergeCell ref="A37:C37"/>
    <mergeCell ref="A29:G29"/>
    <mergeCell ref="B4:C4"/>
    <mergeCell ref="A38:C38"/>
    <mergeCell ref="B2:C2"/>
    <mergeCell ref="A28:G28"/>
    <mergeCell ref="A25:G25"/>
    <mergeCell ref="A22:G22"/>
    <mergeCell ref="A19:G19"/>
    <mergeCell ref="A16:G16"/>
    <mergeCell ref="A11:C11"/>
    <mergeCell ref="A8:C8"/>
    <mergeCell ref="A14:C14"/>
    <mergeCell ref="A17:G17"/>
    <mergeCell ref="A20:G20"/>
    <mergeCell ref="A23:G23"/>
    <mergeCell ref="A26:G26"/>
  </mergeCells>
  <dataValidations count="2">
    <dataValidation type="list" allowBlank="1" showInputMessage="1" showErrorMessage="1" sqref="B4:C4" xr:uid="{20D8A356-CF3B-4150-8EFD-63B601E7BF9C}">
      <formula1>"Select One,Change in budgeted receipts/fees or other revenue, Consolidation/Reorganization or program or services, Enrollment/Population Served, Other Reductoin, Program elimination, Program Reduction"</formula1>
    </dataValidation>
    <dataValidation type="list" allowBlank="1" showInputMessage="1" showErrorMessage="1" sqref="B57:AG57" xr:uid="{55AB6806-5036-45F2-B083-A923C0670223}">
      <formula1>$B$64:$B$68</formula1>
    </dataValidation>
  </dataValidations>
  <hyperlinks>
    <hyperlink ref="A75" r:id="rId1" xr:uid="{542BFF15-E1B4-4AB9-BEBA-BBB6C9A0185A}"/>
    <hyperlink ref="E37" r:id="rId2" location="change-budget-job-aids" xr:uid="{28FDA5B7-113E-4511-95A6-2DA724051DD5}"/>
  </hyperlinks>
  <pageMargins left="0.7" right="0.7" top="0.75" bottom="0.75" header="0.3" footer="0.3"/>
  <pageSetup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Section xmlns="efbb26b1-3cb8-4e54-bb70-c579010da8ab" xsi:nil="true"/>
    <DateStarted xmlns="efbb26b1-3cb8-4e54-bb70-c579010da8ab" xsi:nil="true"/>
    <_ip_UnifiedCompliancePolicyProperties xmlns="http://schemas.microsoft.com/sharepoint/v3" xsi:nil="true"/>
    <Status xmlns="efbb26b1-3cb8-4e54-bb70-c579010da8ab">Editing</Status>
    <DateandTime xmlns="efbb26b1-3cb8-4e54-bb70-c579010da8ab" xsi:nil="true"/>
    <AssignedTo xmlns="efbb26b1-3cb8-4e54-bb70-c579010da8ab">
      <UserInfo>
        <DisplayName/>
        <AccountId xsi:nil="true"/>
        <AccountType/>
      </UserInfo>
    </AssignedTo>
    <lcf76f155ced4ddcb4097134ff3c332f xmlns="efbb26b1-3cb8-4e54-bb70-c579010da8ab">
      <Terms xmlns="http://schemas.microsoft.com/office/infopath/2007/PartnerControls"/>
    </lcf76f155ced4ddcb4097134ff3c332f>
    <TaxCatchAll xmlns="bd1b5740-7cfc-471a-89e4-67f1e04c287b" xsi:nil="true"/>
    <Category xmlns="efbb26b1-3cb8-4e54-bb70-c579010da8a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3ACEABE47904BAFF06E7ABB2AC398" ma:contentTypeVersion="25" ma:contentTypeDescription="Create a new document." ma:contentTypeScope="" ma:versionID="f17d879f56f7686253fcd9bb1ddad189">
  <xsd:schema xmlns:xsd="http://www.w3.org/2001/XMLSchema" xmlns:xs="http://www.w3.org/2001/XMLSchema" xmlns:p="http://schemas.microsoft.com/office/2006/metadata/properties" xmlns:ns1="http://schemas.microsoft.com/sharepoint/v3" xmlns:ns2="efbb26b1-3cb8-4e54-bb70-c579010da8ab" xmlns:ns3="bd1b5740-7cfc-471a-89e4-67f1e04c287b" targetNamespace="http://schemas.microsoft.com/office/2006/metadata/properties" ma:root="true" ma:fieldsID="04ed73e7801b3eeeb96659bcebd31123" ns1:_="" ns2:_="" ns3:_="">
    <xsd:import namespace="http://schemas.microsoft.com/sharepoint/v3"/>
    <xsd:import namespace="efbb26b1-3cb8-4e54-bb70-c579010da8ab"/>
    <xsd:import namespace="bd1b5740-7cfc-471a-89e4-67f1e04c28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DateandTime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Section" minOccurs="0"/>
                <xsd:element ref="ns2:Status" minOccurs="0"/>
                <xsd:element ref="ns2:AssignedTo" minOccurs="0"/>
                <xsd:element ref="ns2:MediaServiceDateTaken" minOccurs="0"/>
                <xsd:element ref="ns2:MediaServiceLocation" minOccurs="0"/>
                <xsd:element ref="ns2:DateStarted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Category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bb26b1-3cb8-4e54-bb70-c579010da8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DateandTime" ma:index="14" nillable="true" ma:displayName="Date and Time" ma:format="DateTime" ma:internalName="DateandTime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Section" ma:index="19" nillable="true" ma:displayName="Section" ma:format="Dropdown" ma:internalName="Section">
      <xsd:simpleType>
        <xsd:restriction base="dms:Choice">
          <xsd:enumeration value="01 Front and Gov Letter"/>
          <xsd:enumeration value="02 Spotlight"/>
          <xsd:enumeration value="03 Summary Tables"/>
          <xsd:enumeration value="04 Forecast"/>
          <xsd:enumeration value="05 Justification Narratives"/>
          <xsd:enumeration value="06 Agency"/>
        </xsd:restriction>
      </xsd:simpleType>
    </xsd:element>
    <xsd:element name="Status" ma:index="20" nillable="true" ma:displayName="Status" ma:default="Editing" ma:format="Dropdown" ma:internalName="Status">
      <xsd:simpleType>
        <xsd:restriction base="dms:Choice">
          <xsd:enumeration value="Editing"/>
          <xsd:enumeration value="Anca  / Kristin Review"/>
          <xsd:enumeration value="Marcia Review"/>
          <xsd:enumeration value="Gov Office Review"/>
          <xsd:enumeration value="Ready to Publish"/>
        </xsd:restriction>
      </xsd:simpleType>
    </xsd:element>
    <xsd:element name="AssignedTo" ma:index="21" nillable="true" ma:displayName="Assigned To" ma:format="Dropdown" ma:list="UserInfo" ma:SharePointGroup="0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DateStarted" ma:index="24" nillable="true" ma:displayName="Date Started" ma:description="When the file was created" ma:format="DateOnly" ma:internalName="DateStarted">
      <xsd:simpleType>
        <xsd:restriction base="dms:DateTim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ategory" ma:index="30" nillable="true" ma:displayName="Category" ma:format="Dropdown" ma:internalName="Category">
      <xsd:simpleType>
        <xsd:restriction base="dms:Text">
          <xsd:maxLength value="255"/>
        </xsd:restriction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1b5740-7cfc-471a-89e4-67f1e04c28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efae3e4f-33cf-4ce5-9f8c-c3cf0d217ea4}" ma:internalName="TaxCatchAll" ma:showField="CatchAllData" ma:web="bd1b5740-7cfc-471a-89e4-67f1e04c28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0F484A-3418-40CA-AA71-91AAB7D83748}"/>
</file>

<file path=customXml/itemProps2.xml><?xml version="1.0" encoding="utf-8"?>
<ds:datastoreItem xmlns:ds="http://schemas.openxmlformats.org/officeDocument/2006/customXml" ds:itemID="{A7F277ED-A341-46B6-9B1B-C2BE2ACD24F8}"/>
</file>

<file path=customXml/itemProps3.xml><?xml version="1.0" encoding="utf-8"?>
<ds:datastoreItem xmlns:ds="http://schemas.openxmlformats.org/officeDocument/2006/customXml" ds:itemID="{0BE9AF17-1B63-4151-A044-27CA883B12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Davis, Joshua J</dc:creator>
  <cp:keywords/>
  <dc:description/>
  <cp:lastModifiedBy/>
  <cp:revision/>
  <dcterms:created xsi:type="dcterms:W3CDTF">2018-10-16T18:24:05Z</dcterms:created>
  <dcterms:modified xsi:type="dcterms:W3CDTF">2024-02-12T20:13:48Z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0x010100AD43ACEABE47904BAFF06E7ABB2AC398</vt:lpwstr>
  </property>
  <property fmtid="{D5CDD505-2E9C-101B-9397-08002B2CF9AE}" pid="3" name="MediaServiceImageTags">
    <vt:lpwstr/>
  </property>
</Properties>
</file>